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mstorepr\documents$\finance\daniel.mathekga\Desktop\DRAFT REVENUE POLICIES FOR 2025-2026\"/>
    </mc:Choice>
  </mc:AlternateContent>
  <bookViews>
    <workbookView xWindow="0" yWindow="0" windowWidth="20490" windowHeight="7755" firstSheet="2" activeTab="7"/>
  </bookViews>
  <sheets>
    <sheet name="Cover Page" sheetId="1" r:id="rId1"/>
    <sheet name="INSFRASTRUCTURE-CDM" sheetId="3" r:id="rId2"/>
    <sheet name="COMMUNITY" sheetId="2" r:id="rId3"/>
    <sheet name="PLANNING &amp; LED" sheetId="4" r:id="rId4"/>
    <sheet name="LED-BUSINESS REGISTRATION FEES" sheetId="8" r:id="rId5"/>
    <sheet name="OUTDOOR ADVERTISING" sheetId="5" r:id="rId6"/>
    <sheet name="BUDGET &amp; TREASURY" sheetId="6" r:id="rId7"/>
    <sheet name="LIBRARY SERVICES" sheetId="7" r:id="rId8"/>
  </sheets>
  <definedNames>
    <definedName name="DRAFT" localSheetId="0">'Cover Page'!$A$9</definedName>
    <definedName name="Z_4C9718BF_61F1_41C2_A52E_B816D4DE591F_.wvu.Cols" localSheetId="6" hidden="1">'BUDGET &amp; TREASURY'!$B:$I</definedName>
    <definedName name="Z_4C9718BF_61F1_41C2_A52E_B816D4DE591F_.wvu.Cols" localSheetId="2" hidden="1">COMMUNITY!$B:$I</definedName>
    <definedName name="Z_4C9718BF_61F1_41C2_A52E_B816D4DE591F_.wvu.Cols" localSheetId="1" hidden="1">'INSFRASTRUCTURE-CDM'!$C:$F</definedName>
    <definedName name="Z_4C9718BF_61F1_41C2_A52E_B816D4DE591F_.wvu.Cols" localSheetId="7" hidden="1">'LIBRARY SERVICES'!#REF!,'LIBRARY SERVICES'!#REF!</definedName>
    <definedName name="Z_4C9718BF_61F1_41C2_A52E_B816D4DE591F_.wvu.Cols" localSheetId="5" hidden="1">'OUTDOOR ADVERTISING'!$C:$O</definedName>
    <definedName name="Z_4C9718BF_61F1_41C2_A52E_B816D4DE591F_.wvu.Cols" localSheetId="3" hidden="1">'PLANNING &amp; LED'!$C:$E,'PLANNING &amp; LED'!$G:$J</definedName>
    <definedName name="Z_4C9718BF_61F1_41C2_A52E_B816D4DE591F_.wvu.Rows" localSheetId="2" hidden="1">COMMUNITY!$1:$1</definedName>
    <definedName name="Z_4C9718BF_61F1_41C2_A52E_B816D4DE591F_.wvu.Rows" localSheetId="3" hidden="1">'PLANNING &amp; LED'!$1:$2</definedName>
    <definedName name="Z_56511514_C106_4A14_9D9B_2736F085355C_.wvu.Cols" localSheetId="6" hidden="1">'BUDGET &amp; TREASURY'!$B:$I</definedName>
    <definedName name="Z_56511514_C106_4A14_9D9B_2736F085355C_.wvu.Cols" localSheetId="2" hidden="1">COMMUNITY!$B:$I</definedName>
    <definedName name="Z_56511514_C106_4A14_9D9B_2736F085355C_.wvu.Cols" localSheetId="7" hidden="1">'LIBRARY SERVICES'!$G:$G</definedName>
    <definedName name="Z_56511514_C106_4A14_9D9B_2736F085355C_.wvu.Cols" localSheetId="5" hidden="1">'OUTDOOR ADVERTISING'!$H:$O</definedName>
    <definedName name="Z_56511514_C106_4A14_9D9B_2736F085355C_.wvu.Cols" localSheetId="3" hidden="1">'PLANNING &amp; LED'!$B:$J</definedName>
    <definedName name="Z_56511514_C106_4A14_9D9B_2736F085355C_.wvu.PrintArea" localSheetId="6" hidden="1">'BUDGET &amp; TREASURY'!$A$1:$M$25</definedName>
    <definedName name="Z_56511514_C106_4A14_9D9B_2736F085355C_.wvu.PrintArea" localSheetId="7" hidden="1">'LIBRARY SERVICES'!$A$1:$G$98</definedName>
    <definedName name="Z_56511514_C106_4A14_9D9B_2736F085355C_.wvu.Rows" localSheetId="2" hidden="1">COMMUNITY!$1:$1</definedName>
    <definedName name="Z_56511514_C106_4A14_9D9B_2736F085355C_.wvu.Rows" localSheetId="3" hidden="1">'PLANNING &amp; LED'!$1:$2</definedName>
  </definedNames>
  <calcPr calcId="162913"/>
  <customWorkbookViews>
    <customWorkbookView name="Morokolo D. Mathekga - Personal View" guid="{4C9718BF-61F1-41C2-A52E-B816D4DE591F}" mergeInterval="0" personalView="1" maximized="1" xWindow="-8" yWindow="-8" windowWidth="1936" windowHeight="1048" activeSheetId="2"/>
    <customWorkbookView name="daniel.mathekga - Personal View" guid="{56511514-C106-4A14-9D9B-2736F085355C}" mergeInterval="0" personalView="1" maximized="1" xWindow="-8" yWindow="-8" windowWidth="1382" windowHeight="744" activeSheetId="2"/>
  </customWorkbookViews>
</workbook>
</file>

<file path=xl/calcChain.xml><?xml version="1.0" encoding="utf-8"?>
<calcChain xmlns="http://schemas.openxmlformats.org/spreadsheetml/2006/main">
  <c r="O19" i="4" l="1"/>
  <c r="N19" i="4"/>
  <c r="O18" i="4"/>
  <c r="N18" i="4"/>
  <c r="O17" i="4"/>
  <c r="N17" i="4"/>
  <c r="O16" i="4"/>
  <c r="N16" i="4"/>
  <c r="O15" i="4"/>
  <c r="N15" i="4"/>
  <c r="O14" i="4"/>
  <c r="N14" i="4"/>
  <c r="N9" i="2" l="1"/>
  <c r="M9" i="2"/>
  <c r="O77" i="4" l="1"/>
  <c r="N77" i="4"/>
  <c r="N15" i="6" l="1"/>
  <c r="N14" i="6"/>
  <c r="N13" i="6"/>
  <c r="L8" i="2"/>
  <c r="T18" i="5" l="1"/>
  <c r="T17" i="5"/>
  <c r="O42" i="4"/>
  <c r="O41" i="4"/>
  <c r="O40" i="4"/>
  <c r="N130" i="2"/>
  <c r="N129" i="2"/>
  <c r="N126" i="2"/>
  <c r="N125" i="2"/>
  <c r="N124" i="2"/>
  <c r="N123" i="2"/>
  <c r="N122" i="2"/>
  <c r="N121" i="2"/>
  <c r="N116" i="2"/>
  <c r="N115" i="2"/>
  <c r="N114" i="2"/>
  <c r="N113" i="2"/>
  <c r="N112" i="2"/>
  <c r="N111" i="2"/>
  <c r="N110" i="2"/>
  <c r="N109" i="2"/>
  <c r="N101" i="2"/>
  <c r="N100" i="2"/>
  <c r="N98" i="2"/>
  <c r="N97" i="2"/>
  <c r="N92" i="2"/>
  <c r="N91" i="2"/>
  <c r="N85" i="2"/>
  <c r="N84" i="2"/>
  <c r="N82" i="2"/>
  <c r="N51" i="2"/>
  <c r="N50" i="2"/>
  <c r="L13" i="2" l="1"/>
  <c r="M13" i="2" s="1"/>
  <c r="N13" i="2" s="1"/>
  <c r="L11" i="2"/>
  <c r="M11" i="2" s="1"/>
  <c r="N11" i="2" s="1"/>
  <c r="L10" i="2"/>
  <c r="M10" i="2" s="1"/>
  <c r="N10" i="2" s="1"/>
  <c r="M130" i="2" l="1"/>
  <c r="M129" i="2"/>
  <c r="M126" i="2"/>
  <c r="M125" i="2"/>
  <c r="M124" i="2"/>
  <c r="M123" i="2"/>
  <c r="M122" i="2"/>
  <c r="M116" i="2"/>
  <c r="M111" i="2"/>
  <c r="M110" i="2"/>
  <c r="M109" i="2"/>
  <c r="M101" i="2"/>
  <c r="M100" i="2"/>
  <c r="M98" i="2"/>
  <c r="M97" i="2"/>
  <c r="M92" i="2"/>
  <c r="M91" i="2"/>
  <c r="M85" i="2"/>
  <c r="M84" i="2"/>
  <c r="M82" i="2"/>
  <c r="M77" i="2"/>
  <c r="N77" i="2" s="1"/>
  <c r="M76" i="2"/>
  <c r="N76" i="2" s="1"/>
  <c r="M74" i="2"/>
  <c r="N74" i="2" s="1"/>
  <c r="K121" i="2" l="1"/>
  <c r="L121" i="2" s="1"/>
  <c r="M121" i="2" s="1"/>
  <c r="L103" i="2"/>
  <c r="M103" i="2" s="1"/>
  <c r="M73" i="2"/>
  <c r="N73" i="2" s="1"/>
  <c r="M75" i="2" l="1"/>
  <c r="N75" i="2" s="1"/>
  <c r="N28" i="4" l="1"/>
  <c r="O28" i="4" s="1"/>
  <c r="N27" i="4"/>
  <c r="O27" i="4" s="1"/>
  <c r="N26" i="4"/>
  <c r="O26" i="4" s="1"/>
  <c r="N78" i="4"/>
  <c r="O78" i="4" s="1"/>
  <c r="N76" i="4"/>
  <c r="O76" i="4" s="1"/>
  <c r="N75" i="4"/>
  <c r="O75" i="4" s="1"/>
  <c r="H27" i="4" l="1"/>
  <c r="F27" i="4"/>
  <c r="D27" i="4"/>
  <c r="H26" i="4"/>
  <c r="F26" i="4"/>
  <c r="Q18" i="5" l="1"/>
  <c r="R18" i="5" s="1"/>
  <c r="S18" i="5" s="1"/>
  <c r="Q17" i="5"/>
  <c r="R17" i="5" s="1"/>
  <c r="S17" i="5" s="1"/>
  <c r="H18" i="5"/>
  <c r="I18" i="5" s="1"/>
  <c r="J18" i="5" s="1"/>
  <c r="H17" i="5"/>
  <c r="I17" i="5" s="1"/>
  <c r="J17" i="5" s="1"/>
  <c r="I62" i="2" l="1"/>
  <c r="M62" i="2" s="1"/>
  <c r="N62" i="2" s="1"/>
  <c r="I41" i="4" l="1"/>
  <c r="J41" i="4" s="1"/>
  <c r="K41" i="4" s="1"/>
  <c r="L41" i="4" s="1"/>
  <c r="M41" i="4" s="1"/>
  <c r="N41" i="4" s="1"/>
  <c r="H80" i="4" l="1"/>
  <c r="H79" i="4"/>
  <c r="H74" i="4"/>
  <c r="H73" i="4"/>
  <c r="H72" i="4"/>
  <c r="H71" i="4"/>
  <c r="H70" i="4"/>
  <c r="H69" i="4"/>
  <c r="H66" i="4"/>
  <c r="H65" i="4"/>
  <c r="H64" i="4"/>
  <c r="H62" i="4"/>
  <c r="H59" i="4"/>
  <c r="H58" i="4"/>
  <c r="H57" i="4"/>
  <c r="H55" i="4"/>
  <c r="H52" i="4"/>
  <c r="H51" i="4"/>
  <c r="H50" i="4"/>
  <c r="H47" i="4"/>
  <c r="H46" i="4"/>
  <c r="H45" i="4"/>
  <c r="H44" i="4"/>
  <c r="H49" i="4"/>
  <c r="H33" i="4"/>
  <c r="H32" i="4"/>
  <c r="H31" i="4"/>
  <c r="H30" i="4"/>
  <c r="H29" i="4"/>
  <c r="H25" i="4"/>
  <c r="H13" i="4"/>
  <c r="H11" i="4"/>
  <c r="I9" i="4"/>
  <c r="N9" i="4" s="1"/>
  <c r="O9" i="4" s="1"/>
  <c r="G65" i="2"/>
  <c r="H65" i="2" s="1"/>
  <c r="M65" i="2" s="1"/>
  <c r="N65" i="2" s="1"/>
  <c r="G64" i="2"/>
  <c r="H64" i="2" s="1"/>
  <c r="M64" i="2" s="1"/>
  <c r="N64" i="2" s="1"/>
  <c r="G63" i="2"/>
  <c r="H63" i="2" s="1"/>
  <c r="M63" i="2" s="1"/>
  <c r="N63" i="2" s="1"/>
  <c r="G61" i="2"/>
  <c r="H61" i="2" s="1"/>
  <c r="M61" i="2" s="1"/>
  <c r="N61" i="2" s="1"/>
  <c r="G60" i="2"/>
  <c r="H60" i="2" s="1"/>
  <c r="M60" i="2" s="1"/>
  <c r="N60" i="2" s="1"/>
  <c r="G59" i="2"/>
  <c r="H59" i="2" s="1"/>
  <c r="M59" i="2" s="1"/>
  <c r="N59" i="2" s="1"/>
  <c r="G40" i="2"/>
  <c r="H40" i="2" s="1"/>
  <c r="M40" i="2" s="1"/>
  <c r="N40" i="2" s="1"/>
  <c r="G39" i="2"/>
  <c r="H39" i="2" s="1"/>
  <c r="M39" i="2" s="1"/>
  <c r="N39" i="2" s="1"/>
  <c r="G38" i="2"/>
  <c r="M38" i="2" s="1"/>
  <c r="N38" i="2" s="1"/>
  <c r="G35" i="2"/>
  <c r="M35" i="2" s="1"/>
  <c r="N35" i="2" s="1"/>
  <c r="G34" i="2"/>
  <c r="H34" i="2" s="1"/>
  <c r="M34" i="2" s="1"/>
  <c r="N34" i="2" s="1"/>
  <c r="G32" i="2"/>
  <c r="M32" i="2" s="1"/>
  <c r="N32" i="2" s="1"/>
  <c r="G31" i="2"/>
  <c r="H31" i="2" s="1"/>
  <c r="M31" i="2" s="1"/>
  <c r="N31" i="2" s="1"/>
  <c r="G28" i="2"/>
  <c r="H28" i="2" s="1"/>
  <c r="K28" i="2" s="1"/>
  <c r="M28" i="2" s="1"/>
  <c r="N28" i="2" s="1"/>
  <c r="G27" i="2"/>
  <c r="H27" i="2" s="1"/>
  <c r="K27" i="2" s="1"/>
  <c r="M27" i="2" s="1"/>
  <c r="N27" i="2" s="1"/>
  <c r="G26" i="2"/>
  <c r="H26" i="2" s="1"/>
  <c r="M26" i="2" s="1"/>
  <c r="N26" i="2" s="1"/>
  <c r="F8" i="2"/>
  <c r="G8" i="2" s="1"/>
  <c r="F12" i="2" l="1"/>
  <c r="G12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3" i="2"/>
  <c r="G23" i="2" s="1"/>
  <c r="H20" i="2" l="1"/>
  <c r="I20" i="2" s="1"/>
  <c r="J20" i="2" s="1"/>
  <c r="K20" i="2" s="1"/>
  <c r="L20" i="2" s="1"/>
  <c r="M20" i="2" s="1"/>
  <c r="N20" i="2" s="1"/>
  <c r="H16" i="2"/>
  <c r="I16" i="2" s="1"/>
  <c r="J16" i="2" s="1"/>
  <c r="K16" i="2" s="1"/>
  <c r="L16" i="2" s="1"/>
  <c r="M16" i="2" s="1"/>
  <c r="N16" i="2" s="1"/>
  <c r="H12" i="2"/>
  <c r="I12" i="2" s="1"/>
  <c r="J12" i="2" s="1"/>
  <c r="H8" i="2"/>
  <c r="I8" i="2" s="1"/>
  <c r="J8" i="2" s="1"/>
  <c r="K8" i="2" s="1"/>
  <c r="H19" i="2"/>
  <c r="I19" i="2" s="1"/>
  <c r="J19" i="2" s="1"/>
  <c r="K19" i="2" s="1"/>
  <c r="L19" i="2" s="1"/>
  <c r="M19" i="2" s="1"/>
  <c r="N19" i="2" s="1"/>
  <c r="H15" i="2"/>
  <c r="I15" i="2" s="1"/>
  <c r="J15" i="2" s="1"/>
  <c r="K15" i="2" s="1"/>
  <c r="L15" i="2" s="1"/>
  <c r="M15" i="2" s="1"/>
  <c r="N15" i="2" s="1"/>
  <c r="H23" i="2"/>
  <c r="I23" i="2" s="1"/>
  <c r="J23" i="2" s="1"/>
  <c r="K23" i="2" s="1"/>
  <c r="L23" i="2" s="1"/>
  <c r="M23" i="2" s="1"/>
  <c r="N23" i="2" s="1"/>
  <c r="H18" i="2"/>
  <c r="I18" i="2" s="1"/>
  <c r="J18" i="2" s="1"/>
  <c r="K18" i="2" s="1"/>
  <c r="L18" i="2" s="1"/>
  <c r="M18" i="2" s="1"/>
  <c r="N18" i="2" s="1"/>
  <c r="H21" i="2"/>
  <c r="I21" i="2" s="1"/>
  <c r="J21" i="2" s="1"/>
  <c r="K21" i="2" s="1"/>
  <c r="L21" i="2" s="1"/>
  <c r="M21" i="2" s="1"/>
  <c r="N21" i="2" s="1"/>
  <c r="H17" i="2"/>
  <c r="I17" i="2" s="1"/>
  <c r="J17" i="2" s="1"/>
  <c r="K17" i="2" s="1"/>
  <c r="L17" i="2" s="1"/>
  <c r="M17" i="2" s="1"/>
  <c r="N17" i="2" s="1"/>
  <c r="H14" i="2"/>
  <c r="I14" i="2" s="1"/>
  <c r="J14" i="2" s="1"/>
  <c r="L14" i="2" s="1"/>
  <c r="M14" i="2" s="1"/>
  <c r="N14" i="2" s="1"/>
  <c r="F80" i="4"/>
  <c r="N80" i="4" s="1"/>
  <c r="O80" i="4" s="1"/>
  <c r="F79" i="4"/>
  <c r="N79" i="4" s="1"/>
  <c r="O79" i="4" s="1"/>
  <c r="F74" i="4"/>
  <c r="I74" i="4" s="1"/>
  <c r="N74" i="4" s="1"/>
  <c r="O74" i="4" s="1"/>
  <c r="F73" i="4"/>
  <c r="I73" i="4" s="1"/>
  <c r="L73" i="4" s="1"/>
  <c r="N73" i="4" s="1"/>
  <c r="O73" i="4" s="1"/>
  <c r="F72" i="4"/>
  <c r="I72" i="4" s="1"/>
  <c r="N72" i="4" s="1"/>
  <c r="O72" i="4" s="1"/>
  <c r="F71" i="4"/>
  <c r="I71" i="4" s="1"/>
  <c r="N71" i="4" s="1"/>
  <c r="O71" i="4" s="1"/>
  <c r="F70" i="4"/>
  <c r="I70" i="4" s="1"/>
  <c r="N70" i="4" s="1"/>
  <c r="O70" i="4" s="1"/>
  <c r="F69" i="4"/>
  <c r="I69" i="4" s="1"/>
  <c r="N69" i="4" s="1"/>
  <c r="O69" i="4" s="1"/>
  <c r="F68" i="4"/>
  <c r="G68" i="4" s="1"/>
  <c r="F67" i="4"/>
  <c r="G67" i="4" s="1"/>
  <c r="F66" i="4"/>
  <c r="I66" i="4" s="1"/>
  <c r="N66" i="4" s="1"/>
  <c r="O66" i="4" s="1"/>
  <c r="F65" i="4"/>
  <c r="I65" i="4" s="1"/>
  <c r="N65" i="4" s="1"/>
  <c r="O65" i="4" s="1"/>
  <c r="F64" i="4"/>
  <c r="I64" i="4" s="1"/>
  <c r="N64" i="4" s="1"/>
  <c r="O64" i="4" s="1"/>
  <c r="F63" i="4"/>
  <c r="G63" i="4" s="1"/>
  <c r="F62" i="4"/>
  <c r="I62" i="4" s="1"/>
  <c r="N62" i="4" s="1"/>
  <c r="O62" i="4" s="1"/>
  <c r="F61" i="4"/>
  <c r="G61" i="4" s="1"/>
  <c r="F60" i="4"/>
  <c r="G60" i="4" s="1"/>
  <c r="F59" i="4"/>
  <c r="I59" i="4" s="1"/>
  <c r="N59" i="4" s="1"/>
  <c r="O59" i="4" s="1"/>
  <c r="F58" i="4"/>
  <c r="I58" i="4" s="1"/>
  <c r="N58" i="4" s="1"/>
  <c r="O58" i="4" s="1"/>
  <c r="F57" i="4"/>
  <c r="I57" i="4" s="1"/>
  <c r="N57" i="4" s="1"/>
  <c r="O57" i="4" s="1"/>
  <c r="F56" i="4"/>
  <c r="G56" i="4" s="1"/>
  <c r="F55" i="4"/>
  <c r="I55" i="4" s="1"/>
  <c r="N55" i="4" s="1"/>
  <c r="O55" i="4" s="1"/>
  <c r="F52" i="4"/>
  <c r="N52" i="4" s="1"/>
  <c r="O52" i="4" s="1"/>
  <c r="F51" i="4"/>
  <c r="N51" i="4" s="1"/>
  <c r="O51" i="4" s="1"/>
  <c r="F50" i="4"/>
  <c r="I50" i="4" s="1"/>
  <c r="N50" i="4" s="1"/>
  <c r="O50" i="4" s="1"/>
  <c r="F48" i="4"/>
  <c r="G48" i="4" s="1"/>
  <c r="F47" i="4"/>
  <c r="N47" i="4" s="1"/>
  <c r="O47" i="4" s="1"/>
  <c r="F46" i="4"/>
  <c r="N46" i="4" s="1"/>
  <c r="O46" i="4" s="1"/>
  <c r="F45" i="4"/>
  <c r="I45" i="4" s="1"/>
  <c r="N45" i="4" s="1"/>
  <c r="O45" i="4" s="1"/>
  <c r="F44" i="4"/>
  <c r="N44" i="4" s="1"/>
  <c r="O44" i="4" s="1"/>
  <c r="F49" i="4"/>
  <c r="N49" i="4" s="1"/>
  <c r="O49" i="4" s="1"/>
  <c r="F33" i="4"/>
  <c r="I33" i="4" s="1"/>
  <c r="N33" i="4" s="1"/>
  <c r="O33" i="4" s="1"/>
  <c r="F32" i="4"/>
  <c r="N32" i="4" s="1"/>
  <c r="O32" i="4" s="1"/>
  <c r="F31" i="4"/>
  <c r="N31" i="4" s="1"/>
  <c r="O31" i="4" s="1"/>
  <c r="F30" i="4"/>
  <c r="N30" i="4" s="1"/>
  <c r="O30" i="4" s="1"/>
  <c r="F29" i="4"/>
  <c r="I29" i="4" s="1"/>
  <c r="N29" i="4" s="1"/>
  <c r="O29" i="4" s="1"/>
  <c r="F25" i="4"/>
  <c r="I25" i="4" s="1"/>
  <c r="N25" i="4" s="1"/>
  <c r="O25" i="4" s="1"/>
  <c r="F10" i="4"/>
  <c r="I10" i="4" s="1"/>
  <c r="N10" i="4" s="1"/>
  <c r="O10" i="4" s="1"/>
  <c r="F11" i="4"/>
  <c r="I11" i="4" s="1"/>
  <c r="N11" i="4" s="1"/>
  <c r="O11" i="4" s="1"/>
  <c r="F12" i="4"/>
  <c r="I12" i="4" s="1"/>
  <c r="N12" i="4" s="1"/>
  <c r="O12" i="4" s="1"/>
  <c r="F13" i="4"/>
  <c r="N13" i="4" s="1"/>
  <c r="O13" i="4" s="1"/>
  <c r="F9" i="4"/>
  <c r="E51" i="2"/>
  <c r="F51" i="2" s="1"/>
  <c r="E50" i="2"/>
  <c r="F50" i="2" s="1"/>
  <c r="E65" i="2"/>
  <c r="E64" i="2"/>
  <c r="E63" i="2"/>
  <c r="E61" i="2"/>
  <c r="E60" i="2"/>
  <c r="E59" i="2"/>
  <c r="E35" i="2"/>
  <c r="E34" i="2"/>
  <c r="E32" i="2"/>
  <c r="E31" i="2"/>
  <c r="E28" i="2"/>
  <c r="E27" i="2"/>
  <c r="E26" i="2"/>
  <c r="K22" i="2" l="1"/>
  <c r="L12" i="2"/>
  <c r="M12" i="2" s="1"/>
  <c r="N12" i="2" s="1"/>
  <c r="H63" i="4"/>
  <c r="I63" i="4" s="1"/>
  <c r="N63" i="4" s="1"/>
  <c r="O63" i="4" s="1"/>
  <c r="H48" i="4"/>
  <c r="I48" i="4" s="1"/>
  <c r="J48" i="4" s="1"/>
  <c r="K48" i="4" s="1"/>
  <c r="L48" i="4" s="1"/>
  <c r="M48" i="4" s="1"/>
  <c r="N48" i="4" s="1"/>
  <c r="O48" i="4" s="1"/>
  <c r="G51" i="2"/>
  <c r="H51" i="2" s="1"/>
  <c r="I51" i="2" s="1"/>
  <c r="L51" i="2" s="1"/>
  <c r="M51" i="2" s="1"/>
  <c r="G50" i="2"/>
  <c r="H50" i="2" s="1"/>
  <c r="I50" i="2" s="1"/>
  <c r="L50" i="2" s="1"/>
  <c r="M50" i="2" s="1"/>
  <c r="C8" i="2"/>
  <c r="C12" i="2"/>
  <c r="C14" i="2"/>
  <c r="C15" i="2"/>
  <c r="C16" i="2"/>
  <c r="C17" i="2"/>
  <c r="C18" i="2"/>
  <c r="C19" i="2"/>
  <c r="C20" i="2"/>
  <c r="C21" i="2"/>
  <c r="C23" i="2"/>
  <c r="C26" i="2"/>
  <c r="C27" i="2"/>
  <c r="C28" i="2"/>
  <c r="D12" i="6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D11" i="6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D10" i="6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D9" i="6"/>
  <c r="E9" i="6" s="1"/>
  <c r="F9" i="6" s="1"/>
  <c r="G9" i="6" s="1"/>
  <c r="H9" i="6" s="1"/>
  <c r="I9" i="6" s="1"/>
  <c r="J9" i="6" s="1"/>
  <c r="K9" i="6" s="1"/>
  <c r="L9" i="6" s="1"/>
  <c r="M9" i="6" s="1"/>
  <c r="N9" i="6" s="1"/>
  <c r="D8" i="6"/>
  <c r="E8" i="6" s="1"/>
  <c r="F8" i="6" s="1"/>
  <c r="G8" i="6" s="1"/>
  <c r="H8" i="6" s="1"/>
  <c r="I8" i="6" s="1"/>
  <c r="J8" i="6" s="1"/>
  <c r="K8" i="6" s="1"/>
  <c r="L8" i="6" s="1"/>
  <c r="M8" i="6" s="1"/>
  <c r="N8" i="6" s="1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D6" i="6"/>
  <c r="E6" i="6" s="1"/>
  <c r="F6" i="6" s="1"/>
  <c r="G6" i="6" s="1"/>
  <c r="H6" i="6" s="1"/>
  <c r="I6" i="6" s="1"/>
  <c r="J6" i="6" s="1"/>
  <c r="K6" i="6" s="1"/>
  <c r="L6" i="6" s="1"/>
  <c r="M6" i="6" s="1"/>
  <c r="N6" i="6" s="1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M8" i="2" l="1"/>
  <c r="L22" i="2"/>
  <c r="D20" i="6"/>
  <c r="M22" i="2" l="1"/>
  <c r="N22" i="2" s="1"/>
  <c r="N8" i="2"/>
  <c r="D74" i="4"/>
  <c r="D72" i="4"/>
  <c r="D71" i="4"/>
  <c r="D70" i="4"/>
  <c r="D69" i="4"/>
  <c r="D66" i="4"/>
  <c r="D65" i="4"/>
  <c r="D64" i="4"/>
  <c r="D59" i="4"/>
  <c r="D58" i="4"/>
  <c r="D55" i="4"/>
  <c r="D25" i="4" l="1"/>
  <c r="C16" i="6" l="1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D45" i="4" l="1"/>
  <c r="D40" i="4"/>
  <c r="E40" i="4" s="1"/>
  <c r="F40" i="4" s="1"/>
  <c r="G40" i="4" s="1"/>
  <c r="D37" i="4"/>
  <c r="H40" i="4" l="1"/>
  <c r="E37" i="4"/>
  <c r="F37" i="4" s="1"/>
  <c r="G37" i="4" s="1"/>
  <c r="J40" i="4" l="1"/>
  <c r="K40" i="4" s="1"/>
  <c r="L40" i="4" s="1"/>
  <c r="M40" i="4" s="1"/>
  <c r="N40" i="4" s="1"/>
  <c r="H37" i="4"/>
  <c r="I37" i="4" s="1"/>
  <c r="I43" i="4" s="1"/>
  <c r="J43" i="4" s="1"/>
  <c r="K43" i="4" s="1"/>
  <c r="L43" i="4" s="1"/>
  <c r="M43" i="4" s="1"/>
  <c r="N43" i="4" s="1"/>
  <c r="O43" i="4" s="1"/>
  <c r="J37" i="4" l="1"/>
  <c r="K37" i="4" s="1"/>
  <c r="L37" i="4" s="1"/>
  <c r="M37" i="4" s="1"/>
  <c r="N37" i="4" s="1"/>
  <c r="O37" i="4" s="1"/>
  <c r="I38" i="4"/>
  <c r="J38" i="4" s="1"/>
  <c r="K38" i="4" s="1"/>
  <c r="L38" i="4" s="1"/>
  <c r="M38" i="4" s="1"/>
  <c r="N38" i="4" s="1"/>
  <c r="O38" i="4" s="1"/>
</calcChain>
</file>

<file path=xl/comments1.xml><?xml version="1.0" encoding="utf-8"?>
<comments xmlns="http://schemas.openxmlformats.org/spreadsheetml/2006/main">
  <authors>
    <author>Morokolo D. Mathekga</author>
    <author>daniel.mathekga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Morokolo D. Mathekga:</t>
        </r>
        <r>
          <rPr>
            <sz val="9"/>
            <color indexed="81"/>
            <rFont val="Tahoma"/>
            <family val="2"/>
          </rPr>
          <t xml:space="preserve">
To be reduced to R600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Morokolo D. Mathekga:</t>
        </r>
        <r>
          <rPr>
            <sz val="9"/>
            <color indexed="81"/>
            <rFont val="Tahoma"/>
            <family val="2"/>
          </rPr>
          <t xml:space="preserve">
To be excempted or reduced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daniel.mathekga:</t>
        </r>
        <r>
          <rPr>
            <sz val="9"/>
            <color indexed="81"/>
            <rFont val="Tahoma"/>
            <family val="2"/>
          </rPr>
          <t xml:space="preserve">
new tarriff</t>
        </r>
      </text>
    </comment>
    <comment ref="C35" authorId="1" shapeId="0">
      <text>
        <r>
          <rPr>
            <b/>
            <sz val="9"/>
            <color indexed="81"/>
            <rFont val="Tahoma"/>
            <family val="2"/>
          </rPr>
          <t>daniel.mathekga:</t>
        </r>
        <r>
          <rPr>
            <sz val="9"/>
            <color indexed="81"/>
            <rFont val="Tahoma"/>
            <family val="2"/>
          </rPr>
          <t xml:space="preserve">
new tarriff</t>
        </r>
      </text>
    </comment>
    <comment ref="C43" authorId="1" shapeId="0">
      <text>
        <r>
          <rPr>
            <b/>
            <sz val="9"/>
            <color indexed="81"/>
            <rFont val="Tahoma"/>
            <family val="2"/>
          </rPr>
          <t>daniel.mathekga: As per Dept of transport tariffs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daniel.mathekga: As per Dept of transport tariffs</t>
        </r>
      </text>
    </comment>
    <comment ref="E43" authorId="1" shapeId="0">
      <text>
        <r>
          <rPr>
            <b/>
            <sz val="9"/>
            <color indexed="81"/>
            <rFont val="Tahoma"/>
            <family val="2"/>
          </rPr>
          <t>daniel.mathekga: As per Dept of transport tariffs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daniel.mathekga: As per Dept of transport tariffs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daniel.mathekga: As per Dept of transport tariffs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I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J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L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M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N43" authorId="1" shapeId="0">
      <text>
        <r>
          <rPr>
            <b/>
            <sz val="9"/>
            <color indexed="81"/>
            <rFont val="Tahoma"/>
            <family val="2"/>
          </rPr>
          <t xml:space="preserve">daniel.mathekga: As per Dept of transport tariffs
</t>
        </r>
      </text>
    </comment>
    <comment ref="A63" authorId="1" shapeId="0">
      <text>
        <r>
          <rPr>
            <b/>
            <sz val="9"/>
            <color indexed="81"/>
            <rFont val="Tahoma"/>
            <family val="2"/>
          </rPr>
          <t>daniel.mathekga:</t>
        </r>
        <r>
          <rPr>
            <sz val="9"/>
            <color indexed="81"/>
            <rFont val="Tahoma"/>
            <family val="2"/>
          </rPr>
          <t xml:space="preserve">
Check the Act</t>
        </r>
      </text>
    </comment>
  </commentList>
</comments>
</file>

<file path=xl/comments2.xml><?xml version="1.0" encoding="utf-8"?>
<comments xmlns="http://schemas.openxmlformats.org/spreadsheetml/2006/main">
  <authors>
    <author>Morokolo D. Mathekga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Morokolo D. Mathekga:</t>
        </r>
        <r>
          <rPr>
            <sz val="9"/>
            <color indexed="81"/>
            <rFont val="Tahoma"/>
            <family val="2"/>
          </rPr>
          <t xml:space="preserve">
New- 2026/2027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Morokolo D. Mathekga:</t>
        </r>
        <r>
          <rPr>
            <sz val="9"/>
            <color indexed="81"/>
            <rFont val="Tahoma"/>
            <family val="2"/>
          </rPr>
          <t xml:space="preserve">
For the use of appointed panel of land surveryor=R4500.00
</t>
        </r>
      </text>
    </comment>
    <comment ref="A77" authorId="0" shapeId="0">
      <text>
        <r>
          <rPr>
            <b/>
            <sz val="9"/>
            <color indexed="81"/>
            <rFont val="Tahoma"/>
            <family val="2"/>
          </rPr>
          <t>Morokolo D. Mathekga:</t>
        </r>
        <r>
          <rPr>
            <sz val="9"/>
            <color indexed="81"/>
            <rFont val="Tahoma"/>
            <family val="2"/>
          </rPr>
          <t xml:space="preserve">
New- 2026/2027</t>
        </r>
      </text>
    </comment>
  </commentList>
</comments>
</file>

<file path=xl/sharedStrings.xml><?xml version="1.0" encoding="utf-8"?>
<sst xmlns="http://schemas.openxmlformats.org/spreadsheetml/2006/main" count="1235" uniqueCount="500">
  <si>
    <t>WATER</t>
  </si>
  <si>
    <t>Per Kiloliter</t>
  </si>
  <si>
    <t>Residential</t>
  </si>
  <si>
    <t>Business</t>
  </si>
  <si>
    <t>Churches</t>
  </si>
  <si>
    <t>Schools</t>
  </si>
  <si>
    <t>Government Institutions</t>
  </si>
  <si>
    <t>Industrial</t>
  </si>
  <si>
    <t>Shoping Complex</t>
  </si>
  <si>
    <t>Office Complex</t>
  </si>
  <si>
    <t>Hostels/Boarding houses</t>
  </si>
  <si>
    <t>Hospitals</t>
  </si>
  <si>
    <t>Indigents</t>
  </si>
  <si>
    <t>16-30kl</t>
  </si>
  <si>
    <t>31-50kl</t>
  </si>
  <si>
    <t>51-and more</t>
  </si>
  <si>
    <t>SEWERAGE</t>
  </si>
  <si>
    <t>Shopping Complex</t>
  </si>
  <si>
    <t>CATEGORY OF PROPERTY</t>
  </si>
  <si>
    <t>Residential stands (Improved)</t>
  </si>
  <si>
    <t>Residential stands (Vacant)</t>
  </si>
  <si>
    <t xml:space="preserve">Farming and Agricultural properties    </t>
  </si>
  <si>
    <t>Mining properties</t>
  </si>
  <si>
    <t>Flats</t>
  </si>
  <si>
    <t>Cutting of unwanted trees</t>
  </si>
  <si>
    <t>Rental</t>
  </si>
  <si>
    <t>Disposal of food waste</t>
  </si>
  <si>
    <t>SEWERAGE CONNECTION</t>
  </si>
  <si>
    <t>DRAIN BLOCKAGE</t>
  </si>
  <si>
    <t>WATER CONNECTION</t>
  </si>
  <si>
    <t>Lost copy of hawkers licence</t>
  </si>
  <si>
    <t>Impoundment of goods per day</t>
  </si>
  <si>
    <t xml:space="preserve">Salvaging of containers </t>
  </si>
  <si>
    <t>Large Stock eg cattle, donkey</t>
  </si>
  <si>
    <t>Small Stock eg goat,sheep</t>
  </si>
  <si>
    <t>CEMETRIES</t>
  </si>
  <si>
    <t>Reservation of grave</t>
  </si>
  <si>
    <t>Noise Abatement and Prevention of Nuisance By-Law</t>
  </si>
  <si>
    <t>FACILITIES</t>
  </si>
  <si>
    <t>Civic Hall Lebowakgomo</t>
  </si>
  <si>
    <t>Rental ( N.B Per Day not per function)</t>
  </si>
  <si>
    <t>Deposit Security Fee</t>
  </si>
  <si>
    <t>Club House (Lebowakgomo)</t>
  </si>
  <si>
    <t>B. Sports Facilities</t>
  </si>
  <si>
    <t>Lebowakgomo Stadium</t>
  </si>
  <si>
    <t>Land Fill Sites</t>
  </si>
  <si>
    <t>Penalty for Damages:</t>
  </si>
  <si>
    <t>Robot</t>
  </si>
  <si>
    <t>Street lights</t>
  </si>
  <si>
    <t>Robot light</t>
  </si>
  <si>
    <t>Road sign</t>
  </si>
  <si>
    <t>Meter Repair(Defects)</t>
  </si>
  <si>
    <t>Tender documents:</t>
  </si>
  <si>
    <t>R2 000 001-Above</t>
  </si>
  <si>
    <t>Re-connection fee</t>
  </si>
  <si>
    <t>Disconnection fee</t>
  </si>
  <si>
    <t>Stop Cock</t>
  </si>
  <si>
    <t>R30.00</t>
  </si>
  <si>
    <t>R15.00</t>
  </si>
  <si>
    <t>R10.00</t>
  </si>
  <si>
    <t>LAND USE AND TRANSFER OF PROPERTY</t>
  </si>
  <si>
    <t>Application for consent</t>
  </si>
  <si>
    <t>Occupation certificate</t>
  </si>
  <si>
    <t>Zoning certificate</t>
  </si>
  <si>
    <t>Relocation of beacons</t>
  </si>
  <si>
    <t>Clearance certificate</t>
  </si>
  <si>
    <t>Transfer of ownership</t>
  </si>
  <si>
    <t>Approval of site development plan</t>
  </si>
  <si>
    <t>COMMUNITY SERVICES</t>
  </si>
  <si>
    <t>INFRASTRUCTURE DEPT</t>
  </si>
  <si>
    <t>WATER CONSUMPTION</t>
  </si>
  <si>
    <t>15mm</t>
  </si>
  <si>
    <t>20mm</t>
  </si>
  <si>
    <t>BUDGET AND TREASURY</t>
  </si>
  <si>
    <t>N/A</t>
  </si>
  <si>
    <t>GENERAL</t>
  </si>
  <si>
    <t>Penalties are paid together with the cost for repair of the damaged product</t>
  </si>
  <si>
    <t>Use of stadium for training per month</t>
  </si>
  <si>
    <t>Residentials( no meter)</t>
  </si>
  <si>
    <t>Business stands /Industrial  (Improved)</t>
  </si>
  <si>
    <t>Business stands/ Industrial  (Vacant)</t>
  </si>
  <si>
    <t>Water Meter Replacement</t>
  </si>
  <si>
    <t>Special reading of meter on request by customer</t>
  </si>
  <si>
    <t>For re-reading of a meter on request by customer as a result of a dispute &amp; a reading is confirmed</t>
  </si>
  <si>
    <t>R200 000-R   1 000 000</t>
  </si>
  <si>
    <t>R1000 001-R2 000 000</t>
  </si>
  <si>
    <t>Cultural Centre</t>
  </si>
  <si>
    <t>The use of Civic Centre Hall for parties and weddings</t>
  </si>
  <si>
    <t>The use of Civic CentreHall for any function except parties and weddings</t>
  </si>
  <si>
    <t>The use of Civic Centre Hall for profit making function(festival, consert, Drama,etc)</t>
  </si>
  <si>
    <t>The use of Cultural Centre for cultural activities</t>
  </si>
  <si>
    <t>Security Fee( For overnight )</t>
  </si>
  <si>
    <t>Security Fee(During the day)</t>
  </si>
  <si>
    <t>Security fee(During the Day)</t>
  </si>
  <si>
    <t>Security Fee</t>
  </si>
  <si>
    <t>The use for Profit making</t>
  </si>
  <si>
    <t>Use for Non-proffesional soccer tournaments and Athletics</t>
  </si>
  <si>
    <t xml:space="preserve"> </t>
  </si>
  <si>
    <t>Application for Clearance Figures</t>
  </si>
  <si>
    <t>n/a</t>
  </si>
  <si>
    <t>DESCRIPTION</t>
  </si>
  <si>
    <t>Application fee: (Non-refundable)</t>
  </si>
  <si>
    <t>Application fee: (Non-Refundable)</t>
  </si>
  <si>
    <t>Trailer advertising:</t>
  </si>
  <si>
    <t>R 1000</t>
  </si>
  <si>
    <t>R2000</t>
  </si>
  <si>
    <t>ELECTION/ CAMPAIGN POSTERS FOR POLITICAL PARTIES</t>
  </si>
  <si>
    <t>BASIC WATER</t>
  </si>
  <si>
    <t>Community Halls(Rural)</t>
  </si>
  <si>
    <t>0-15kl</t>
  </si>
  <si>
    <t>Businesses (no meter)</t>
  </si>
  <si>
    <t>1. MEMBERSHIP FEES</t>
  </si>
  <si>
    <t xml:space="preserve">1.1 Deposit </t>
  </si>
  <si>
    <t>For any person/ family without a current Municipality account at the</t>
  </si>
  <si>
    <t xml:space="preserve"> Local Moshate/ or Lepelle-nkumpi Local Municipality </t>
  </si>
  <si>
    <t>1.2 Membership fees</t>
  </si>
  <si>
    <t>Per adult, per year</t>
  </si>
  <si>
    <t>Per child, per year</t>
  </si>
  <si>
    <t>1.2.1 Membership fees and deposit are payable in advance.</t>
  </si>
  <si>
    <t xml:space="preserve"> Membership is valid for a period of 12 months from the date</t>
  </si>
  <si>
    <t>of application or renewal.</t>
  </si>
  <si>
    <t>1.2.2 No refund of membership fees will be made at cancellation</t>
  </si>
  <si>
    <t>of the membership.</t>
  </si>
  <si>
    <t>1.2.3 Pensioners above 65 or persons receiving a social pension</t>
  </si>
  <si>
    <t xml:space="preserve"> are condoned from membership fees, if sufficient proof is</t>
  </si>
  <si>
    <t>submitted.</t>
  </si>
  <si>
    <t>1.2.4 Pensioners without a current municipal or Moshate account,</t>
  </si>
  <si>
    <t>will pay prescribed deposit.</t>
  </si>
  <si>
    <t>2. USER FEES (payable in advance)</t>
  </si>
  <si>
    <t>(i) Inter-library loan, per book request</t>
  </si>
  <si>
    <t>R24.00</t>
  </si>
  <si>
    <t>Inter-library loan, photocopies as per SAIS fees</t>
  </si>
  <si>
    <t>(ii) Special request, per request</t>
  </si>
  <si>
    <t>(iii) Compact discs, per loan</t>
  </si>
  <si>
    <t>R  5.00</t>
  </si>
  <si>
    <t>(iv) Video/ DVD, per loan</t>
  </si>
  <si>
    <t>R  7.00</t>
  </si>
  <si>
    <t>(v) Books on the tape, per loan</t>
  </si>
  <si>
    <t>R  1.00</t>
  </si>
  <si>
    <t>R  2.00</t>
  </si>
  <si>
    <t xml:space="preserve">        Colour copies (when available) A4</t>
  </si>
  <si>
    <t>R  3.00</t>
  </si>
  <si>
    <t>3. FINES</t>
  </si>
  <si>
    <t>(iv) Study Collection, per item, per day</t>
  </si>
  <si>
    <t>(v) Replacement of membership card</t>
  </si>
  <si>
    <t xml:space="preserve">4. ADMINISTRATION COSTS REGARDING THE RECOVERY OF </t>
  </si>
  <si>
    <t>OVERDUE/ LOST/ DAMAGED LIBRARY MATERIAL</t>
  </si>
  <si>
    <t>() Registered letter</t>
  </si>
  <si>
    <t>R20.00</t>
  </si>
  <si>
    <t>() Placement on Municipality service account</t>
  </si>
  <si>
    <t>() Further action: (ii) and (iii) plus real expenses incurred</t>
  </si>
  <si>
    <t>5. LOST/ DAMAGED BOOKS/ OTHER LIBRARY MATERIAL</t>
  </si>
  <si>
    <t>replace at average replacement value for applicable</t>
  </si>
  <si>
    <t>Category as per Table 1:</t>
  </si>
  <si>
    <t xml:space="preserve"> Category </t>
  </si>
  <si>
    <t>Vernacular</t>
  </si>
  <si>
    <t>R  36.00</t>
  </si>
  <si>
    <t>Afrikaans Fiction</t>
  </si>
  <si>
    <t>R  56.00</t>
  </si>
  <si>
    <t>English Fiction</t>
  </si>
  <si>
    <t>R107.00</t>
  </si>
  <si>
    <t>Non Fiction</t>
  </si>
  <si>
    <t>R133.00</t>
  </si>
  <si>
    <t>Study Collection</t>
  </si>
  <si>
    <t>R207.00</t>
  </si>
  <si>
    <t>R235.00</t>
  </si>
  <si>
    <t>Junior Non Fiction</t>
  </si>
  <si>
    <t>R  50.00</t>
  </si>
  <si>
    <t>Junior Fiction</t>
  </si>
  <si>
    <t>Toddlers’ Books</t>
  </si>
  <si>
    <t>R  40.00</t>
  </si>
  <si>
    <t>Compact Discs/ DVD</t>
  </si>
  <si>
    <t>R134.00</t>
  </si>
  <si>
    <t>Audio Books</t>
  </si>
  <si>
    <t>R175.00</t>
  </si>
  <si>
    <t xml:space="preserve">CD-Rom </t>
  </si>
  <si>
    <t>R  71.00</t>
  </si>
  <si>
    <t>Videos</t>
  </si>
  <si>
    <t>R  60.00</t>
  </si>
  <si>
    <t>Periodicals Publishers price plus R2.50 admin costs</t>
  </si>
  <si>
    <t>INTERNET CAFÉ / KIOSK</t>
  </si>
  <si>
    <t>Printing: A4 black and white</t>
  </si>
  <si>
    <t xml:space="preserve"> A4 colour</t>
  </si>
  <si>
    <t xml:space="preserve">   </t>
  </si>
  <si>
    <t>Interest on Arrear Accounts</t>
  </si>
  <si>
    <t>TARRIFF STRUCTURE FOR LEPELLE-NKUMPI MUNICIPALITY FOR 2014/2015</t>
  </si>
  <si>
    <t>Free</t>
  </si>
  <si>
    <t>R120.00 per kg</t>
  </si>
  <si>
    <t>Businesss Waste</t>
  </si>
  <si>
    <t>Clean Compost material above1000kg</t>
  </si>
  <si>
    <t>Mixed waste(General and Garden)</t>
  </si>
  <si>
    <t>Clean Rubble and soil</t>
  </si>
  <si>
    <t>Sorted Recyclables</t>
  </si>
  <si>
    <t>Proof of Residents(Rural)-Letter from Tribal authority required</t>
  </si>
  <si>
    <t>MUNICIPAL POUND FEES</t>
  </si>
  <si>
    <t>Billboards</t>
  </si>
  <si>
    <t>Banners And Flags</t>
  </si>
  <si>
    <t>Posters</t>
  </si>
  <si>
    <t>Distance to be charged as per tariffs approved by Dept. of Transport</t>
  </si>
  <si>
    <t>Penalty for Illegal Dumping</t>
  </si>
  <si>
    <t>Penalty for Illegal Dumping(Health Care Risk Waste and Hazardous waste)</t>
  </si>
  <si>
    <t>Dust bins(Mass Containers)</t>
  </si>
  <si>
    <t>Rubble removal (6m3 per bin)</t>
  </si>
  <si>
    <t>Commercial  Refuse(6m3 per bin)</t>
  </si>
  <si>
    <t>Single grave non residential</t>
  </si>
  <si>
    <t>Single grave(Resident)</t>
  </si>
  <si>
    <t>Paupers Grave</t>
  </si>
  <si>
    <r>
      <t xml:space="preserve">() </t>
    </r>
    <r>
      <rPr>
        <sz val="12"/>
        <color theme="1"/>
        <rFont val="Arial"/>
        <family val="2"/>
      </rPr>
      <t>Reminder (Letter/e-mail/SMS)</t>
    </r>
  </si>
  <si>
    <r>
      <t>Table 1:</t>
    </r>
    <r>
      <rPr>
        <sz val="12"/>
        <color theme="1"/>
        <rFont val="Arial"/>
        <family val="2"/>
      </rPr>
      <t xml:space="preserve"> Average replacement value of books per category</t>
    </r>
  </si>
  <si>
    <t>NEW CONNECTIONS</t>
  </si>
  <si>
    <t>Road Reconstruction                (New)</t>
  </si>
  <si>
    <t>Asphalt Road Reconstruction   (New)</t>
  </si>
  <si>
    <t>Per Square meter</t>
  </si>
  <si>
    <t xml:space="preserve">      </t>
  </si>
  <si>
    <t xml:space="preserve">      LEPELLE – NKUMPI MUNICIPALITY </t>
  </si>
  <si>
    <t>2016/2017</t>
  </si>
  <si>
    <t>NB: OVERNIGHT REFERS TO 18H00 TO 06H00</t>
  </si>
  <si>
    <t>Consumer Deposits                 : Domestic</t>
  </si>
  <si>
    <t xml:space="preserve">                                                      Businesses</t>
  </si>
  <si>
    <t xml:space="preserve">                                                      Contractors</t>
  </si>
  <si>
    <t>Mines</t>
  </si>
  <si>
    <t>Commercial Farmers</t>
  </si>
  <si>
    <t>Hostels/Boarding Houses</t>
  </si>
  <si>
    <t>During Working Hours: Normal Reconnection</t>
  </si>
  <si>
    <t>During Working Hours: Urgent Reconnection request</t>
  </si>
  <si>
    <t>After Working Hours: Reconnection request</t>
  </si>
  <si>
    <t>Special Meter Reading</t>
  </si>
  <si>
    <t>At the customers' request</t>
  </si>
  <si>
    <t>SEPTIC TANKS AND VIP TOILETS</t>
  </si>
  <si>
    <t>Cost per Septic Load</t>
  </si>
  <si>
    <t>Public Institutions(schools, clinics, churches, creches,etc)</t>
  </si>
  <si>
    <t>Cost per Kilometre travelled</t>
  </si>
  <si>
    <t>0-6kl Free</t>
  </si>
  <si>
    <t>Cost Per Load(Domestic)</t>
  </si>
  <si>
    <t>Cost Per VIP toilet</t>
  </si>
  <si>
    <t>Cost Per kilometer travelled</t>
  </si>
  <si>
    <t>Environmental Affairs</t>
  </si>
  <si>
    <t>Children grave (As per the Children's act)</t>
  </si>
  <si>
    <t xml:space="preserve">Security Fee(Overnight) - </t>
  </si>
  <si>
    <t>BUILDING INSPECTORATE</t>
  </si>
  <si>
    <t>HAWKING</t>
  </si>
  <si>
    <t>Un metered stands</t>
  </si>
  <si>
    <t>R270 per kg</t>
  </si>
  <si>
    <t>R 500.00 (Non-Refundable)</t>
  </si>
  <si>
    <t>Soccer Practise (Per Two(2) hours</t>
  </si>
  <si>
    <t>(vii) Photocopies A4, each(Black and white)</t>
  </si>
  <si>
    <t>(vi) Blind library(Visually impaired material)</t>
  </si>
  <si>
    <t>(iii) Loss of book cover, per cover</t>
  </si>
  <si>
    <t>Newspapers Publishers price plus R2.00 admin cost</t>
  </si>
  <si>
    <t>Reference Books</t>
  </si>
  <si>
    <t xml:space="preserve">TYPE OF APPLICATION </t>
  </si>
  <si>
    <t xml:space="preserve">R1200 </t>
  </si>
  <si>
    <t>Car display municipal wide   (per day)</t>
  </si>
  <si>
    <t xml:space="preserve">Amendment of a township establishment application: </t>
  </si>
  <si>
    <t xml:space="preserve">If already approved by the Municipality </t>
  </si>
  <si>
    <t xml:space="preserve">If not already approved by the Municipality </t>
  </si>
  <si>
    <t xml:space="preserve">Phasing/cancellation of approved layout plan </t>
  </si>
  <si>
    <t xml:space="preserve">Rezoning: </t>
  </si>
  <si>
    <t xml:space="preserve">Every erf Additional to the First Erf Per Erf </t>
  </si>
  <si>
    <t xml:space="preserve">Removal, amendment, suspension of a restrictive or obsolete condition, servitude or reservation against the title of the land </t>
  </si>
  <si>
    <t xml:space="preserve">Amendment or cancellation of a general plan of a township </t>
  </si>
  <si>
    <t xml:space="preserve">Division of farm land </t>
  </si>
  <si>
    <t xml:space="preserve">Subdivision of land: </t>
  </si>
  <si>
    <t xml:space="preserve">For first five erven </t>
  </si>
  <si>
    <t xml:space="preserve">Every erf additional to the first five erven Per erf </t>
  </si>
  <si>
    <t xml:space="preserve">Consolidation of land </t>
  </si>
  <si>
    <t xml:space="preserve">Simultaneous subdivision and consolidation of land </t>
  </si>
  <si>
    <t>Permanent closure of a public place (per closure)</t>
  </si>
  <si>
    <t xml:space="preserve">The removal, amendment or suspension of a restrictive title condition relating to the density of residential development </t>
  </si>
  <si>
    <t>6 % Increase</t>
  </si>
  <si>
    <t>(i) Per overdue book, per week or part thereof (per day)</t>
  </si>
  <si>
    <t>(ii) Per overdue record/ compact disc/ art print/ video per day</t>
  </si>
  <si>
    <t>R25 per poster for ten(10) Days</t>
  </si>
  <si>
    <t>2017/2018</t>
  </si>
  <si>
    <t>OUTDOOR ADVERTISING</t>
  </si>
  <si>
    <t>Corporate Membership(e.g. school)</t>
  </si>
  <si>
    <t>Admin fee : Animals</t>
  </si>
  <si>
    <t>Admin fee : Goods</t>
  </si>
  <si>
    <t>R90.00 per ton</t>
  </si>
  <si>
    <t>51- and more</t>
  </si>
  <si>
    <t xml:space="preserve">Hawkers licence-new </t>
  </si>
  <si>
    <t>Car display Permit(per day)</t>
  </si>
  <si>
    <t>R200 per banner/flag</t>
  </si>
  <si>
    <t>Penalty for non-removal of banner/flag</t>
  </si>
  <si>
    <t>o Application fee per trailer</t>
  </si>
  <si>
    <t>R100 per poster for ten(10) Days</t>
  </si>
  <si>
    <t>Inspection fee - Building Control</t>
  </si>
  <si>
    <t>Extension for Approvals - Building plans  &amp; PTO</t>
  </si>
  <si>
    <t>Printing  of general plan</t>
  </si>
  <si>
    <t>Printing  of Deeds Search</t>
  </si>
  <si>
    <t>Appliction of lost copy of deed of grant</t>
  </si>
  <si>
    <t xml:space="preserve">Valuation Letter </t>
  </si>
  <si>
    <t>Monthly charge for selling of effluent</t>
  </si>
  <si>
    <t>Estimated cost plus 10% admin costs</t>
  </si>
  <si>
    <t>Proof of Residents(Township)</t>
  </si>
  <si>
    <t>PLANNING AND LAND USE</t>
  </si>
  <si>
    <t>Businesses,Govt., Schools, Churches,etc</t>
  </si>
  <si>
    <t>2018/2019</t>
  </si>
  <si>
    <t>38.37</t>
  </si>
  <si>
    <t>729.34</t>
  </si>
  <si>
    <t>153.55</t>
  </si>
  <si>
    <t>4130.65</t>
  </si>
  <si>
    <t>8189.14</t>
  </si>
  <si>
    <t>1279.55</t>
  </si>
  <si>
    <t>4196.93</t>
  </si>
  <si>
    <t>29.16</t>
  </si>
  <si>
    <t>23.25</t>
  </si>
  <si>
    <t>2019/2020</t>
  </si>
  <si>
    <t>2020/2021</t>
  </si>
  <si>
    <t>Application for relaxation of buildings (per sqm)</t>
  </si>
  <si>
    <t>per 15 pages</t>
  </si>
  <si>
    <t>2021/2022</t>
  </si>
  <si>
    <t>Increments</t>
  </si>
  <si>
    <t>2022/2023</t>
  </si>
  <si>
    <t>LEBOWAKGOMO CEMETRY</t>
  </si>
  <si>
    <t>Council Approval</t>
  </si>
  <si>
    <t>Date</t>
  </si>
  <si>
    <t>Resolution Number</t>
  </si>
  <si>
    <t>Signature</t>
  </si>
  <si>
    <t>2023/2024</t>
  </si>
  <si>
    <t>Urban</t>
  </si>
  <si>
    <t>Vat Exclusive</t>
  </si>
  <si>
    <t>outdoor</t>
  </si>
  <si>
    <t>2024/2025</t>
  </si>
  <si>
    <t>Mobile Hawker (Licence)-monthly</t>
  </si>
  <si>
    <t>Plan approval fee per sqm-residential-1</t>
  </si>
  <si>
    <t>Plan approval fee per sqm-residential-2</t>
  </si>
  <si>
    <t>Plan approval fee per sqm-business-1</t>
  </si>
  <si>
    <t>Plan approval fee per sqm-business-2</t>
  </si>
  <si>
    <t>Internal Layout</t>
  </si>
  <si>
    <t>Fine for not submitting building plan</t>
  </si>
  <si>
    <t>Plan approval fee per sqm-Place of Worship</t>
  </si>
  <si>
    <t>WASTE</t>
  </si>
  <si>
    <t>Place of Worship</t>
  </si>
  <si>
    <t>Rental of Skip Bins (per bin)</t>
  </si>
  <si>
    <t>General waste above 1 ton</t>
  </si>
  <si>
    <t>Clean Compost material in excess of 1000kg(garden waste)</t>
  </si>
  <si>
    <t>ENVIRONMENTAL MANAGEMENT</t>
  </si>
  <si>
    <t>Borrow pit Material  (per cube)</t>
  </si>
  <si>
    <t>Penalty for oil spillage</t>
  </si>
  <si>
    <t>Penalty for waste water spillage/Illegal disposal</t>
  </si>
  <si>
    <t>Penalty for illegal extraction of water</t>
  </si>
  <si>
    <t>Application for compliance certificate(waste wate disposal)Annual renewal</t>
  </si>
  <si>
    <t>Foreign Nationals</t>
  </si>
  <si>
    <t>Administration fee for initiation school</t>
  </si>
  <si>
    <t>Club house for Social functions</t>
  </si>
  <si>
    <t>Security</t>
  </si>
  <si>
    <t>Meetings by local associations/Non-profit</t>
  </si>
  <si>
    <t>Social Functions</t>
  </si>
  <si>
    <t>Institutional Sports</t>
  </si>
  <si>
    <t>The use for Aerobics     - Daily</t>
  </si>
  <si>
    <t>The use for Aerobics     - Monthly</t>
  </si>
  <si>
    <t>2023/2025</t>
  </si>
  <si>
    <t>Estimated cost plus 12% admin costs &amp; application fee payable in advance</t>
  </si>
  <si>
    <t>CDM TARIFFS</t>
  </si>
  <si>
    <t>2025/2026</t>
  </si>
  <si>
    <t>Application for PTO-residential</t>
  </si>
  <si>
    <t>Application for PTO-business</t>
  </si>
  <si>
    <t>Application for PTO-Place of Worship</t>
  </si>
  <si>
    <t xml:space="preserve">Relaxation of height restriction </t>
  </si>
  <si>
    <t xml:space="preserve">Relaxation of building line </t>
  </si>
  <si>
    <t xml:space="preserve">Re-issuing of any notice of approval of any application </t>
  </si>
  <si>
    <t>Display</t>
  </si>
  <si>
    <t>MISCELLANEOUS</t>
  </si>
  <si>
    <t>Street Closure</t>
  </si>
  <si>
    <t>Public Service Purpose(Improved)</t>
  </si>
  <si>
    <t>Public Service Purpose(Vacant)</t>
  </si>
  <si>
    <t>Repair of leakages on private property</t>
  </si>
  <si>
    <t>Treating Effluent charge (Per kl)</t>
  </si>
  <si>
    <t>A connection where there is no infrastructure/Any service rendered upon the request of a consumer and not provided for in the structure</t>
  </si>
  <si>
    <t>Industrial Effluent</t>
  </si>
  <si>
    <t>The charge to be based on the amount of Chemical Oxygen Demand(COD) as determined from the effluet</t>
  </si>
  <si>
    <t>2026/2027</t>
  </si>
  <si>
    <t xml:space="preserve">One (Single) erf </t>
  </si>
  <si>
    <t xml:space="preserve">Township Establishment </t>
  </si>
  <si>
    <t xml:space="preserve">Water consumption </t>
  </si>
  <si>
    <t>Business Type</t>
  </si>
  <si>
    <t>Stone quarring, clay and sandpits</t>
  </si>
  <si>
    <t>Manufacturing</t>
  </si>
  <si>
    <t>Manufacturing &amp; Distribution of gas</t>
  </si>
  <si>
    <t>Construction</t>
  </si>
  <si>
    <t>Wholesale(Public/retailers)</t>
  </si>
  <si>
    <t>General Dealer</t>
  </si>
  <si>
    <t>Retail trade in food, beverages and tobacco</t>
  </si>
  <si>
    <t>Retail trade in second hands goods</t>
  </si>
  <si>
    <t>Retail trade not in stores</t>
  </si>
  <si>
    <t>Repair of personal and household goods</t>
  </si>
  <si>
    <t>Sale of motor vehicle</t>
  </si>
  <si>
    <t>Maintenance and repair of motor vehicles</t>
  </si>
  <si>
    <t>Sale of motor vehicle parts and accessories</t>
  </si>
  <si>
    <t>Sale, maintenance and repair of motor cycles and related parts and accessories</t>
  </si>
  <si>
    <t>Retail sale of automotive fuel</t>
  </si>
  <si>
    <t>Camping Sites</t>
  </si>
  <si>
    <t>Provision of short-stay accomodation</t>
  </si>
  <si>
    <t>Hotels accomodation</t>
  </si>
  <si>
    <t>Restaurants, bars and canteens</t>
  </si>
  <si>
    <t>Water transport</t>
  </si>
  <si>
    <t>Air transport</t>
  </si>
  <si>
    <t>Supporting and auxilliary transport</t>
  </si>
  <si>
    <t>Post and Tele-communication</t>
  </si>
  <si>
    <t>Financial Intermediations</t>
  </si>
  <si>
    <t>Real Estate Activities</t>
  </si>
  <si>
    <t>Renting of machinery &amp; Equipment</t>
  </si>
  <si>
    <t>Computer Related Activities</t>
  </si>
  <si>
    <t>Research &amp; Development</t>
  </si>
  <si>
    <t>Architectural , Engineering &amp; other Technical activities</t>
  </si>
  <si>
    <t>Legal, Accounting, bookkeeping and auditing activities, tax consultants, market research, business and management consultancy</t>
  </si>
  <si>
    <t>Advertising</t>
  </si>
  <si>
    <t>Labour recruitment &amp; provision of staff</t>
  </si>
  <si>
    <t>Investigation and security activities</t>
  </si>
  <si>
    <t>Building and Industrial Plant Cleaning activities</t>
  </si>
  <si>
    <t>Photographic activities</t>
  </si>
  <si>
    <t>Packaging activities</t>
  </si>
  <si>
    <t>Credit Rating Agency activities</t>
  </si>
  <si>
    <t>Debt Collecting Agency activities</t>
  </si>
  <si>
    <t>Stenographic, Duplicating, Addressing, Mailing list and Similar activities</t>
  </si>
  <si>
    <t>Educational and Training activities</t>
  </si>
  <si>
    <t>Human Health activities</t>
  </si>
  <si>
    <t>Veterinary activities</t>
  </si>
  <si>
    <t>Social Work activities</t>
  </si>
  <si>
    <t>Activities of business, Employers and Professional Orgnisations</t>
  </si>
  <si>
    <t>Recreational, Cultural &amp; Sporting activies</t>
  </si>
  <si>
    <t>Motion Pictures, Radio, Television and other Entertainment activities</t>
  </si>
  <si>
    <t>News Agency activities</t>
  </si>
  <si>
    <t>Washing and Dry-Cleaning of textiles and for products</t>
  </si>
  <si>
    <t>Hair-Dressing and other Beauty Treatment</t>
  </si>
  <si>
    <t>Funeral and related activities</t>
  </si>
  <si>
    <t>BUSINESS REGISTRATION FEES</t>
  </si>
  <si>
    <t>NB: TARIFFS DETERMINED AND FIXED BY DEPARTMENT OF ECONOMIC, ENVIRONMENT AND TOURISM</t>
  </si>
  <si>
    <t>2027/2028</t>
  </si>
  <si>
    <t>Exhumation (Admin Fee)</t>
  </si>
  <si>
    <t>Temporary hawking:Daily</t>
  </si>
  <si>
    <t>Seasonal Hawking</t>
  </si>
  <si>
    <t>Plan approval fee per sqm-residential-3</t>
  </si>
  <si>
    <t>Plan approval fee per sqm-business-3</t>
  </si>
  <si>
    <t>new</t>
  </si>
  <si>
    <t>Growing of crops, market gardening and horticulture</t>
  </si>
  <si>
    <t>Application Fee(Original)</t>
  </si>
  <si>
    <t>Registration Fee(Original)</t>
  </si>
  <si>
    <t>Annual Renewal Fee(Original)</t>
  </si>
  <si>
    <t>Revised Application Fee</t>
  </si>
  <si>
    <t>Revised Registration Fee</t>
  </si>
  <si>
    <t>Revised Annual Renewal</t>
  </si>
  <si>
    <t>Farming of animals</t>
  </si>
  <si>
    <t>Other retail in new goods in specialised stores</t>
  </si>
  <si>
    <t>Land transport/Transport via Pipelines</t>
  </si>
  <si>
    <t>Sewage and Refuse Disposal, Sanitation and similar activities</t>
  </si>
  <si>
    <t>Library, Archives, Museums &amp; other cultural activities</t>
  </si>
  <si>
    <t>Exterritorial organisations</t>
  </si>
  <si>
    <t>Bridging of water meter (Domestic)</t>
  </si>
  <si>
    <t>Illegal Water Connection (Domestic)</t>
  </si>
  <si>
    <t>Bridging of water meter (Non-Domestic)</t>
  </si>
  <si>
    <t>Illegal Water Connection (Non-Domestic)</t>
  </si>
  <si>
    <t xml:space="preserve">CIU Replacement </t>
  </si>
  <si>
    <t>Additional meters in one yard</t>
  </si>
  <si>
    <t xml:space="preserve">        Photocopies A4, each(Colour)</t>
  </si>
  <si>
    <t xml:space="preserve">        Photocopies A3, each (Black)</t>
  </si>
  <si>
    <t xml:space="preserve">        Photocopies A3, each (Colour)</t>
  </si>
  <si>
    <t>(viii)  Scanner</t>
  </si>
  <si>
    <t xml:space="preserve"> A4 Black and white</t>
  </si>
  <si>
    <t>A3 Black and white</t>
  </si>
  <si>
    <t>A3 Colour</t>
  </si>
  <si>
    <t>(0 -15 years)</t>
  </si>
  <si>
    <t>Pensiorners</t>
  </si>
  <si>
    <t>(60+)</t>
  </si>
  <si>
    <t>(16-59 years)</t>
  </si>
  <si>
    <t>Browsing/ downloads: per one hour</t>
  </si>
  <si>
    <t>(i) Replace at current publisher/ trade price</t>
  </si>
  <si>
    <t>(ii) If publisher prices are not obtainable e.g. book out of print,</t>
  </si>
  <si>
    <t xml:space="preserve">Rural Households </t>
  </si>
  <si>
    <t>Indigents(Self targeting-Urban)-Subsidised Tariff</t>
  </si>
  <si>
    <t>Indigents(Self targeting-Urban)-Subsidy</t>
  </si>
  <si>
    <t>Residential-2</t>
  </si>
  <si>
    <t>Road,Traffic &amp; Safety Escort</t>
  </si>
  <si>
    <t>6.2.05/2024/2025</t>
  </si>
  <si>
    <r>
      <t xml:space="preserve">                                    </t>
    </r>
    <r>
      <rPr>
        <b/>
        <sz val="24"/>
        <color rgb="FF000080"/>
        <rFont val="Arial"/>
        <family val="2"/>
      </rPr>
      <t>2026 - 2027</t>
    </r>
  </si>
  <si>
    <t xml:space="preserve">                   DRAFT TARIFF STRUCTURE</t>
  </si>
  <si>
    <t>2028/2029</t>
  </si>
  <si>
    <t>DRAFT TARIFFS FOR LEBOWAKGOMO  LIBRARY FOR  2026/2027</t>
  </si>
  <si>
    <t>DRAFT TARIFF STRUCTURE - 2026/2027</t>
  </si>
  <si>
    <t>DRAFT TARIFF STRUCTURE              2026-2027</t>
  </si>
  <si>
    <t>AS PER LEDET</t>
  </si>
  <si>
    <t>Building Line Relaxation</t>
  </si>
  <si>
    <r>
      <t>Residential-1A</t>
    </r>
    <r>
      <rPr>
        <b/>
        <i/>
        <sz val="11"/>
        <rFont val="Arial"/>
        <family val="2"/>
      </rPr>
      <t xml:space="preserve"> (Dwelling)</t>
    </r>
  </si>
  <si>
    <r>
      <t xml:space="preserve">Residential-1B </t>
    </r>
    <r>
      <rPr>
        <b/>
        <i/>
        <sz val="11"/>
        <rFont val="Arial"/>
        <family val="2"/>
      </rPr>
      <t>(Community garden)</t>
    </r>
  </si>
  <si>
    <r>
      <t>Residential-3</t>
    </r>
    <r>
      <rPr>
        <b/>
        <i/>
        <sz val="11"/>
        <rFont val="Arial"/>
        <family val="2"/>
      </rPr>
      <t xml:space="preserve"> (Retirement village)</t>
    </r>
  </si>
  <si>
    <r>
      <t xml:space="preserve">Business-1 </t>
    </r>
    <r>
      <rPr>
        <b/>
        <i/>
        <sz val="11"/>
        <rFont val="Arial"/>
        <family val="2"/>
      </rPr>
      <t>(Filling Station, Funeral Parlour, Liquor Store)</t>
    </r>
  </si>
  <si>
    <r>
      <t xml:space="preserve">Business-2 </t>
    </r>
    <r>
      <rPr>
        <b/>
        <i/>
        <sz val="11"/>
        <rFont val="Arial"/>
        <family val="2"/>
      </rPr>
      <t>(Guest  Houses)</t>
    </r>
  </si>
  <si>
    <r>
      <t>Schools</t>
    </r>
    <r>
      <rPr>
        <b/>
        <i/>
        <sz val="11"/>
        <rFont val="Arial"/>
        <family val="2"/>
      </rPr>
      <t xml:space="preserve"> (Early chilldhood development centre)</t>
    </r>
  </si>
  <si>
    <t>Government Institutions (Hospitals)</t>
  </si>
  <si>
    <r>
      <t>Industrial</t>
    </r>
    <r>
      <rPr>
        <b/>
        <i/>
        <sz val="11"/>
        <rFont val="Arial"/>
        <family val="2"/>
      </rPr>
      <t>(Abbattoir, Auto body repairs, bakery, brick works, filling stations)</t>
    </r>
  </si>
  <si>
    <t>Contravention Fines (Trading without Trading Lincense )</t>
  </si>
  <si>
    <t>Contravention Fines (Trading without permit)</t>
  </si>
  <si>
    <t>Contraventionof trading in illegal products (Hawkers)</t>
  </si>
  <si>
    <t>Contravention of trading in unlisted products (Hawkers)</t>
  </si>
  <si>
    <t>Contravention of trading in illegal products (Business)</t>
  </si>
  <si>
    <t>Application fee (Hawkers and Business)</t>
  </si>
  <si>
    <t>Registration Fee</t>
  </si>
  <si>
    <t>Annual Renewal</t>
  </si>
  <si>
    <t>TARIFF STRUCTURE - 2026/2027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</si>
</sst>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&quot;R&quot;\ #,##0.00;[Red]&quot;R&quot;\ \-#,##0.00"/>
    <numFmt numFmtId="165" formatCode="_ * #,##0.00_ ;_ * \-#,##0.00_ ;_ * &quot;-&quot;??_ ;_ @_ "/>
    <numFmt numFmtId="166" formatCode="_(* #,##0.00_);_(* \(#,##0.00\);_(* &quot;-&quot;??_);_(@_)"/>
    <numFmt numFmtId="167" formatCode="#,##0.0000"/>
    <numFmt numFmtId="168" formatCode="_(* #,##0.000_);_(* \(#,##0.000\);_(* &quot;-&quot;??_);_(@_)"/>
    <numFmt numFmtId="169" formatCode="0.0%"/>
    <numFmt numFmtId="170" formatCode="0.0000"/>
    <numFmt numFmtId="171" formatCode="&quot;R&quot;\ #,##0.0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32"/>
      <color theme="1"/>
      <name val="Arial"/>
      <family val="2"/>
    </font>
    <font>
      <b/>
      <sz val="32"/>
      <color rgb="FF000080"/>
      <name val="Arial"/>
      <family val="2"/>
    </font>
    <font>
      <sz val="32"/>
      <color rgb="FF000080"/>
      <name val="Arial"/>
      <family val="2"/>
    </font>
    <font>
      <b/>
      <sz val="28"/>
      <color rgb="FF000080"/>
      <name val="Arial"/>
      <family val="2"/>
    </font>
    <font>
      <b/>
      <sz val="24"/>
      <color rgb="FF000080"/>
      <name val="Arial"/>
      <family val="2"/>
    </font>
    <font>
      <b/>
      <sz val="9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9"/>
      <name val="Arial"/>
      <family val="2"/>
    </font>
    <font>
      <sz val="11"/>
      <color theme="9"/>
      <name val="Calibri"/>
      <family val="2"/>
      <scheme val="minor"/>
    </font>
    <font>
      <b/>
      <sz val="11"/>
      <color theme="9"/>
      <name val="Arial"/>
      <family val="2"/>
    </font>
    <font>
      <b/>
      <sz val="11"/>
      <color theme="9"/>
      <name val="Calibri"/>
      <family val="2"/>
      <scheme val="minor"/>
    </font>
    <font>
      <sz val="12"/>
      <color theme="9"/>
      <name val="Arial"/>
      <family val="2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0">
    <xf numFmtId="0" fontId="0" fillId="0" borderId="0" xfId="0"/>
    <xf numFmtId="0" fontId="2" fillId="2" borderId="1" xfId="0" applyFont="1" applyFill="1" applyBorder="1"/>
    <xf numFmtId="0" fontId="3" fillId="0" borderId="1" xfId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6" fillId="0" borderId="1" xfId="0" applyFont="1" applyBorder="1"/>
    <xf numFmtId="4" fontId="3" fillId="3" borderId="1" xfId="0" applyNumberFormat="1" applyFont="1" applyFill="1" applyBorder="1"/>
    <xf numFmtId="4" fontId="6" fillId="0" borderId="1" xfId="0" applyNumberFormat="1" applyFont="1" applyBorder="1"/>
    <xf numFmtId="0" fontId="2" fillId="0" borderId="1" xfId="1" applyFont="1" applyBorder="1" applyAlignment="1">
      <alignment wrapText="1"/>
    </xf>
    <xf numFmtId="0" fontId="6" fillId="3" borderId="1" xfId="0" applyFont="1" applyFill="1" applyBorder="1"/>
    <xf numFmtId="0" fontId="0" fillId="2" borderId="1" xfId="0" applyFill="1" applyBorder="1"/>
    <xf numFmtId="0" fontId="0" fillId="3" borderId="0" xfId="0" applyFill="1"/>
    <xf numFmtId="0" fontId="9" fillId="2" borderId="1" xfId="0" applyFont="1" applyFill="1" applyBorder="1"/>
    <xf numFmtId="9" fontId="6" fillId="0" borderId="1" xfId="0" applyNumberFormat="1" applyFont="1" applyBorder="1"/>
    <xf numFmtId="4" fontId="6" fillId="3" borderId="1" xfId="0" applyNumberFormat="1" applyFont="1" applyFill="1" applyBorder="1"/>
    <xf numFmtId="0" fontId="11" fillId="0" borderId="1" xfId="0" applyFont="1" applyBorder="1"/>
    <xf numFmtId="0" fontId="0" fillId="3" borderId="1" xfId="0" applyFill="1" applyBorder="1"/>
    <xf numFmtId="0" fontId="9" fillId="3" borderId="1" xfId="0" applyFont="1" applyFill="1" applyBorder="1"/>
    <xf numFmtId="0" fontId="11" fillId="3" borderId="1" xfId="0" applyFont="1" applyFill="1" applyBorder="1"/>
    <xf numFmtId="0" fontId="3" fillId="3" borderId="1" xfId="1" applyFont="1" applyFill="1" applyBorder="1"/>
    <xf numFmtId="0" fontId="0" fillId="0" borderId="1" xfId="0" applyFont="1" applyBorder="1"/>
    <xf numFmtId="4" fontId="6" fillId="2" borderId="1" xfId="0" applyNumberFormat="1" applyFont="1" applyFill="1" applyBorder="1"/>
    <xf numFmtId="165" fontId="6" fillId="0" borderId="1" xfId="0" applyNumberFormat="1" applyFont="1" applyBorder="1"/>
    <xf numFmtId="4" fontId="6" fillId="0" borderId="1" xfId="0" applyNumberFormat="1" applyFont="1" applyFill="1" applyBorder="1"/>
    <xf numFmtId="167" fontId="6" fillId="0" borderId="1" xfId="0" applyNumberFormat="1" applyFont="1" applyBorder="1"/>
    <xf numFmtId="0" fontId="12" fillId="3" borderId="1" xfId="0" applyFont="1" applyFill="1" applyBorder="1"/>
    <xf numFmtId="4" fontId="0" fillId="0" borderId="1" xfId="0" applyNumberFormat="1" applyBorder="1"/>
    <xf numFmtId="4" fontId="0" fillId="0" borderId="0" xfId="0" applyNumberFormat="1"/>
    <xf numFmtId="166" fontId="12" fillId="0" borderId="1" xfId="4" applyFont="1" applyBorder="1"/>
    <xf numFmtId="0" fontId="12" fillId="0" borderId="1" xfId="0" applyFont="1" applyBorder="1"/>
    <xf numFmtId="0" fontId="17" fillId="0" borderId="1" xfId="0" applyFont="1" applyBorder="1"/>
    <xf numFmtId="0" fontId="12" fillId="0" borderId="0" xfId="0" applyFont="1" applyBorder="1"/>
    <xf numFmtId="0" fontId="6" fillId="0" borderId="0" xfId="0" applyFont="1" applyBorder="1"/>
    <xf numFmtId="0" fontId="19" fillId="0" borderId="1" xfId="0" applyFont="1" applyFill="1" applyBorder="1"/>
    <xf numFmtId="0" fontId="12" fillId="0" borderId="1" xfId="0" applyFont="1" applyBorder="1" applyAlignment="1">
      <alignment horizontal="right"/>
    </xf>
    <xf numFmtId="0" fontId="17" fillId="2" borderId="1" xfId="0" applyFont="1" applyFill="1" applyBorder="1"/>
    <xf numFmtId="166" fontId="6" fillId="0" borderId="1" xfId="4" applyFont="1" applyBorder="1"/>
    <xf numFmtId="166" fontId="6" fillId="3" borderId="1" xfId="4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/>
    <xf numFmtId="4" fontId="0" fillId="0" borderId="8" xfId="0" applyNumberFormat="1" applyBorder="1"/>
    <xf numFmtId="0" fontId="17" fillId="0" borderId="1" xfId="0" applyFont="1" applyBorder="1" applyAlignment="1">
      <alignment wrapText="1"/>
    </xf>
    <xf numFmtId="0" fontId="1" fillId="0" borderId="0" xfId="0" applyFont="1"/>
    <xf numFmtId="166" fontId="0" fillId="0" borderId="0" xfId="4" applyFont="1"/>
    <xf numFmtId="166" fontId="6" fillId="2" borderId="1" xfId="4" applyFont="1" applyFill="1" applyBorder="1"/>
    <xf numFmtId="0" fontId="2" fillId="3" borderId="1" xfId="0" applyFont="1" applyFill="1" applyBorder="1"/>
    <xf numFmtId="167" fontId="6" fillId="3" borderId="1" xfId="0" applyNumberFormat="1" applyFont="1" applyFill="1" applyBorder="1"/>
    <xf numFmtId="166" fontId="26" fillId="2" borderId="1" xfId="4" applyFont="1" applyFill="1" applyBorder="1"/>
    <xf numFmtId="0" fontId="12" fillId="0" borderId="0" xfId="0" applyFont="1"/>
    <xf numFmtId="165" fontId="12" fillId="0" borderId="1" xfId="0" applyNumberFormat="1" applyFont="1" applyBorder="1"/>
    <xf numFmtId="4" fontId="0" fillId="0" borderId="0" xfId="0" applyNumberFormat="1" applyBorder="1"/>
    <xf numFmtId="0" fontId="32" fillId="0" borderId="0" xfId="0" applyFont="1"/>
    <xf numFmtId="4" fontId="6" fillId="0" borderId="0" xfId="0" applyNumberFormat="1" applyFont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12" fillId="3" borderId="1" xfId="0" applyFont="1" applyFill="1" applyBorder="1" applyAlignment="1">
      <alignment horizontal="right"/>
    </xf>
    <xf numFmtId="0" fontId="7" fillId="0" borderId="1" xfId="0" applyFont="1" applyFill="1" applyBorder="1"/>
    <xf numFmtId="0" fontId="12" fillId="2" borderId="1" xfId="0" applyFont="1" applyFill="1" applyBorder="1"/>
    <xf numFmtId="4" fontId="0" fillId="2" borderId="1" xfId="0" applyNumberFormat="1" applyFill="1" applyBorder="1"/>
    <xf numFmtId="166" fontId="6" fillId="0" borderId="1" xfId="0" applyNumberFormat="1" applyFont="1" applyBorder="1"/>
    <xf numFmtId="166" fontId="0" fillId="0" borderId="1" xfId="0" applyNumberFormat="1" applyBorder="1"/>
    <xf numFmtId="2" fontId="9" fillId="0" borderId="1" xfId="0" applyNumberFormat="1" applyFont="1" applyBorder="1" applyAlignment="1"/>
    <xf numFmtId="4" fontId="0" fillId="3" borderId="1" xfId="0" applyNumberFormat="1" applyFill="1" applyBorder="1"/>
    <xf numFmtId="166" fontId="0" fillId="2" borderId="1" xfId="4" applyFont="1" applyFill="1" applyBorder="1"/>
    <xf numFmtId="167" fontId="0" fillId="0" borderId="0" xfId="0" applyNumberFormat="1"/>
    <xf numFmtId="167" fontId="12" fillId="0" borderId="1" xfId="0" applyNumberFormat="1" applyFont="1" applyBorder="1"/>
    <xf numFmtId="0" fontId="7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67" fontId="9" fillId="0" borderId="1" xfId="0" applyNumberFormat="1" applyFont="1" applyBorder="1"/>
    <xf numFmtId="169" fontId="1" fillId="0" borderId="1" xfId="0" applyNumberFormat="1" applyFont="1" applyBorder="1"/>
    <xf numFmtId="0" fontId="2" fillId="3" borderId="1" xfId="0" applyFont="1" applyFill="1" applyBorder="1" applyAlignment="1">
      <alignment vertical="top" wrapText="1"/>
    </xf>
    <xf numFmtId="0" fontId="35" fillId="0" borderId="0" xfId="0" applyFont="1"/>
    <xf numFmtId="4" fontId="6" fillId="0" borderId="1" xfId="0" applyNumberFormat="1" applyFont="1" applyBorder="1" applyAlignment="1">
      <alignment horizontal="left" wrapText="1"/>
    </xf>
    <xf numFmtId="165" fontId="12" fillId="0" borderId="1" xfId="0" applyNumberFormat="1" applyFont="1" applyFill="1" applyBorder="1"/>
    <xf numFmtId="0" fontId="0" fillId="0" borderId="0" xfId="0" applyFont="1" applyFill="1"/>
    <xf numFmtId="169" fontId="17" fillId="0" borderId="1" xfId="0" applyNumberFormat="1" applyFont="1" applyBorder="1"/>
    <xf numFmtId="0" fontId="0" fillId="2" borderId="1" xfId="0" applyFill="1" applyBorder="1" applyAlignment="1">
      <alignment horizontal="right"/>
    </xf>
    <xf numFmtId="169" fontId="17" fillId="0" borderId="1" xfId="0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3" fillId="0" borderId="1" xfId="0" applyNumberFormat="1" applyFont="1" applyFill="1" applyBorder="1"/>
    <xf numFmtId="165" fontId="3" fillId="0" borderId="1" xfId="0" applyNumberFormat="1" applyFont="1" applyBorder="1"/>
    <xf numFmtId="165" fontId="19" fillId="0" borderId="1" xfId="0" applyNumberFormat="1" applyFont="1" applyBorder="1"/>
    <xf numFmtId="165" fontId="19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0" fontId="6" fillId="0" borderId="1" xfId="0" applyFont="1" applyBorder="1" applyAlignment="1">
      <alignment horizontal="left" wrapText="1"/>
    </xf>
    <xf numFmtId="0" fontId="32" fillId="3" borderId="0" xfId="0" applyFont="1" applyFill="1"/>
    <xf numFmtId="165" fontId="27" fillId="0" borderId="1" xfId="0" applyNumberFormat="1" applyFont="1" applyBorder="1"/>
    <xf numFmtId="0" fontId="37" fillId="2" borderId="1" xfId="0" applyFont="1" applyFill="1" applyBorder="1"/>
    <xf numFmtId="165" fontId="27" fillId="2" borderId="1" xfId="0" applyNumberFormat="1" applyFont="1" applyFill="1" applyBorder="1"/>
    <xf numFmtId="0" fontId="7" fillId="2" borderId="1" xfId="0" applyFont="1" applyFill="1" applyBorder="1"/>
    <xf numFmtId="0" fontId="40" fillId="0" borderId="1" xfId="0" applyFont="1" applyFill="1" applyBorder="1"/>
    <xf numFmtId="0" fontId="12" fillId="0" borderId="0" xfId="0" applyFont="1" applyFill="1"/>
    <xf numFmtId="0" fontId="0" fillId="0" borderId="0" xfId="0" applyFill="1"/>
    <xf numFmtId="2" fontId="7" fillId="0" borderId="8" xfId="0" applyNumberFormat="1" applyFont="1" applyBorder="1" applyAlignment="1"/>
    <xf numFmtId="4" fontId="18" fillId="2" borderId="1" xfId="0" applyNumberFormat="1" applyFont="1" applyFill="1" applyBorder="1"/>
    <xf numFmtId="4" fontId="19" fillId="0" borderId="1" xfId="0" applyNumberFormat="1" applyFont="1" applyFill="1" applyBorder="1"/>
    <xf numFmtId="0" fontId="12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4" fontId="12" fillId="0" borderId="1" xfId="0" applyNumberFormat="1" applyFont="1" applyFill="1" applyBorder="1"/>
    <xf numFmtId="4" fontId="12" fillId="0" borderId="1" xfId="0" applyNumberFormat="1" applyFont="1" applyFill="1" applyBorder="1" applyAlignment="1">
      <alignment horizontal="right"/>
    </xf>
    <xf numFmtId="169" fontId="1" fillId="0" borderId="1" xfId="0" applyNumberFormat="1" applyFont="1" applyFill="1" applyBorder="1"/>
    <xf numFmtId="0" fontId="17" fillId="0" borderId="1" xfId="0" applyFont="1" applyFill="1" applyBorder="1"/>
    <xf numFmtId="166" fontId="12" fillId="0" borderId="1" xfId="4" applyFont="1" applyFill="1" applyBorder="1"/>
    <xf numFmtId="165" fontId="12" fillId="0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/>
    <xf numFmtId="4" fontId="18" fillId="0" borderId="1" xfId="0" applyNumberFormat="1" applyFont="1" applyFill="1" applyBorder="1"/>
    <xf numFmtId="0" fontId="41" fillId="0" borderId="1" xfId="0" applyFont="1" applyFill="1" applyBorder="1"/>
    <xf numFmtId="4" fontId="40" fillId="0" borderId="1" xfId="0" applyNumberFormat="1" applyFont="1" applyFill="1" applyBorder="1"/>
    <xf numFmtId="0" fontId="41" fillId="0" borderId="0" xfId="0" applyFont="1" applyFill="1"/>
    <xf numFmtId="166" fontId="19" fillId="0" borderId="1" xfId="4" applyFont="1" applyFill="1" applyBorder="1"/>
    <xf numFmtId="166" fontId="19" fillId="0" borderId="1" xfId="4" applyFont="1" applyFill="1" applyBorder="1" applyAlignment="1">
      <alignment horizontal="right"/>
    </xf>
    <xf numFmtId="165" fontId="19" fillId="0" borderId="1" xfId="0" applyNumberFormat="1" applyFont="1" applyFill="1" applyBorder="1"/>
    <xf numFmtId="0" fontId="32" fillId="0" borderId="0" xfId="0" applyFont="1" applyFill="1"/>
    <xf numFmtId="166" fontId="12" fillId="0" borderId="1" xfId="4" applyFont="1" applyFill="1" applyBorder="1" applyAlignment="1">
      <alignment horizontal="right"/>
    </xf>
    <xf numFmtId="0" fontId="28" fillId="0" borderId="1" xfId="0" applyFont="1" applyFill="1" applyBorder="1" applyAlignment="1">
      <alignment vertical="center"/>
    </xf>
    <xf numFmtId="166" fontId="28" fillId="0" borderId="1" xfId="4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19" fillId="0" borderId="1" xfId="0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/>
    <xf numFmtId="0" fontId="9" fillId="0" borderId="1" xfId="0" applyFont="1" applyFill="1" applyBorder="1"/>
    <xf numFmtId="166" fontId="12" fillId="2" borderId="1" xfId="4" applyFont="1" applyFill="1" applyBorder="1"/>
    <xf numFmtId="0" fontId="34" fillId="2" borderId="1" xfId="0" applyFont="1" applyFill="1" applyBorder="1"/>
    <xf numFmtId="167" fontId="6" fillId="0" borderId="6" xfId="0" applyNumberFormat="1" applyFont="1" applyBorder="1"/>
    <xf numFmtId="165" fontId="6" fillId="0" borderId="1" xfId="0" applyNumberFormat="1" applyFont="1" applyFill="1" applyBorder="1"/>
    <xf numFmtId="166" fontId="3" fillId="0" borderId="1" xfId="4" applyFont="1" applyFill="1" applyBorder="1"/>
    <xf numFmtId="165" fontId="19" fillId="0" borderId="1" xfId="0" applyNumberFormat="1" applyFont="1" applyFill="1" applyBorder="1" applyAlignment="1">
      <alignment horizontal="right"/>
    </xf>
    <xf numFmtId="0" fontId="31" fillId="0" borderId="1" xfId="0" applyFont="1" applyBorder="1"/>
    <xf numFmtId="4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66" fontId="6" fillId="0" borderId="1" xfId="4" applyFont="1" applyFill="1" applyBorder="1"/>
    <xf numFmtId="168" fontId="6" fillId="0" borderId="1" xfId="4" applyNumberFormat="1" applyFont="1" applyFill="1" applyBorder="1"/>
    <xf numFmtId="164" fontId="6" fillId="0" borderId="1" xfId="0" applyNumberFormat="1" applyFont="1" applyFill="1" applyBorder="1"/>
    <xf numFmtId="166" fontId="0" fillId="3" borderId="1" xfId="4" applyFont="1" applyFill="1" applyBorder="1"/>
    <xf numFmtId="166" fontId="0" fillId="0" borderId="1" xfId="4" applyFont="1" applyBorder="1"/>
    <xf numFmtId="166" fontId="6" fillId="0" borderId="1" xfId="4" applyFont="1" applyBorder="1" applyAlignment="1">
      <alignment wrapText="1"/>
    </xf>
    <xf numFmtId="4" fontId="0" fillId="0" borderId="1" xfId="0" applyNumberFormat="1" applyFill="1" applyBorder="1"/>
    <xf numFmtId="166" fontId="6" fillId="0" borderId="1" xfId="4" applyFont="1" applyFill="1" applyBorder="1" applyAlignment="1">
      <alignment wrapText="1"/>
    </xf>
    <xf numFmtId="166" fontId="2" fillId="2" borderId="1" xfId="4" applyFont="1" applyFill="1" applyBorder="1"/>
    <xf numFmtId="0" fontId="2" fillId="2" borderId="1" xfId="4" applyNumberFormat="1" applyFont="1" applyFill="1" applyBorder="1"/>
    <xf numFmtId="0" fontId="37" fillId="2" borderId="1" xfId="0" applyFont="1" applyFill="1" applyBorder="1" applyAlignment="1">
      <alignment horizontal="right"/>
    </xf>
    <xf numFmtId="166" fontId="9" fillId="2" borderId="1" xfId="4" applyFont="1" applyFill="1" applyBorder="1"/>
    <xf numFmtId="0" fontId="9" fillId="2" borderId="1" xfId="4" applyNumberFormat="1" applyFont="1" applyFill="1" applyBorder="1"/>
    <xf numFmtId="0" fontId="2" fillId="0" borderId="1" xfId="0" applyFont="1" applyFill="1" applyBorder="1"/>
    <xf numFmtId="166" fontId="6" fillId="0" borderId="1" xfId="0" applyNumberFormat="1" applyFont="1" applyFill="1" applyBorder="1"/>
    <xf numFmtId="0" fontId="3" fillId="0" borderId="1" xfId="1" applyFont="1" applyFill="1" applyBorder="1"/>
    <xf numFmtId="0" fontId="2" fillId="3" borderId="1" xfId="1" applyFont="1" applyFill="1" applyBorder="1"/>
    <xf numFmtId="0" fontId="3" fillId="3" borderId="1" xfId="3" applyFont="1" applyFill="1" applyBorder="1"/>
    <xf numFmtId="0" fontId="3" fillId="0" borderId="1" xfId="3" applyFont="1" applyFill="1" applyBorder="1"/>
    <xf numFmtId="0" fontId="3" fillId="0" borderId="1" xfId="3" applyFont="1" applyBorder="1"/>
    <xf numFmtId="0" fontId="3" fillId="0" borderId="1" xfId="1" applyFont="1" applyFill="1" applyBorder="1" applyAlignment="1">
      <alignment wrapText="1"/>
    </xf>
    <xf numFmtId="0" fontId="17" fillId="3" borderId="1" xfId="0" applyFont="1" applyFill="1" applyBorder="1"/>
    <xf numFmtId="0" fontId="11" fillId="0" borderId="1" xfId="0" applyFont="1" applyBorder="1" applyAlignment="1">
      <alignment wrapText="1"/>
    </xf>
    <xf numFmtId="0" fontId="35" fillId="0" borderId="0" xfId="0" applyFont="1" applyFill="1" applyAlignment="1">
      <alignment horizontal="right"/>
    </xf>
    <xf numFmtId="0" fontId="0" fillId="0" borderId="1" xfId="0" applyFill="1" applyBorder="1" applyAlignment="1">
      <alignment horizontal="right"/>
    </xf>
    <xf numFmtId="166" fontId="6" fillId="0" borderId="1" xfId="4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10" fillId="0" borderId="13" xfId="0" applyFont="1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4" xfId="0" applyFill="1" applyBorder="1"/>
    <xf numFmtId="0" fontId="1" fillId="0" borderId="0" xfId="0" applyFont="1" applyFill="1"/>
    <xf numFmtId="4" fontId="44" fillId="3" borderId="1" xfId="0" applyNumberFormat="1" applyFont="1" applyFill="1" applyBorder="1"/>
    <xf numFmtId="165" fontId="44" fillId="0" borderId="1" xfId="0" applyNumberFormat="1" applyFont="1" applyBorder="1"/>
    <xf numFmtId="165" fontId="40" fillId="0" borderId="1" xfId="0" applyNumberFormat="1" applyFont="1" applyBorder="1"/>
    <xf numFmtId="165" fontId="40" fillId="0" borderId="1" xfId="0" applyNumberFormat="1" applyFont="1" applyBorder="1" applyAlignment="1">
      <alignment horizontal="right"/>
    </xf>
    <xf numFmtId="0" fontId="41" fillId="3" borderId="0" xfId="0" applyFont="1" applyFill="1"/>
    <xf numFmtId="0" fontId="0" fillId="3" borderId="1" xfId="0" applyFill="1" applyBorder="1" applyAlignment="1">
      <alignment horizontal="right"/>
    </xf>
    <xf numFmtId="4" fontId="15" fillId="0" borderId="1" xfId="0" applyNumberFormat="1" applyFont="1" applyFill="1" applyBorder="1"/>
    <xf numFmtId="166" fontId="15" fillId="0" borderId="1" xfId="4" applyFont="1" applyFill="1" applyBorder="1"/>
    <xf numFmtId="165" fontId="15" fillId="0" borderId="1" xfId="0" applyNumberFormat="1" applyFont="1" applyBorder="1"/>
    <xf numFmtId="165" fontId="27" fillId="0" borderId="1" xfId="0" applyNumberFormat="1" applyFont="1" applyBorder="1" applyAlignment="1">
      <alignment horizontal="right"/>
    </xf>
    <xf numFmtId="0" fontId="45" fillId="0" borderId="12" xfId="0" applyFont="1" applyFill="1" applyBorder="1"/>
    <xf numFmtId="0" fontId="3" fillId="2" borderId="1" xfId="1" applyFont="1" applyFill="1" applyBorder="1"/>
    <xf numFmtId="0" fontId="7" fillId="3" borderId="1" xfId="0" applyFont="1" applyFill="1" applyBorder="1"/>
    <xf numFmtId="166" fontId="3" fillId="0" borderId="1" xfId="0" applyNumberFormat="1" applyFont="1" applyFill="1" applyBorder="1"/>
    <xf numFmtId="0" fontId="11" fillId="2" borderId="1" xfId="0" applyFont="1" applyFill="1" applyBorder="1"/>
    <xf numFmtId="0" fontId="37" fillId="0" borderId="1" xfId="0" applyFont="1" applyFill="1" applyBorder="1"/>
    <xf numFmtId="166" fontId="3" fillId="0" borderId="1" xfId="4" applyNumberFormat="1" applyFont="1" applyFill="1" applyBorder="1"/>
    <xf numFmtId="0" fontId="38" fillId="0" borderId="1" xfId="0" applyFont="1" applyFill="1" applyBorder="1" applyAlignment="1"/>
    <xf numFmtId="0" fontId="32" fillId="0" borderId="1" xfId="0" applyFont="1" applyFill="1" applyBorder="1" applyAlignment="1"/>
    <xf numFmtId="2" fontId="39" fillId="0" borderId="1" xfId="0" applyNumberFormat="1" applyFont="1" applyFill="1" applyBorder="1" applyAlignment="1"/>
    <xf numFmtId="0" fontId="39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6" fillId="0" borderId="0" xfId="0" applyFont="1"/>
    <xf numFmtId="0" fontId="6" fillId="2" borderId="1" xfId="0" applyFont="1" applyFill="1" applyBorder="1"/>
    <xf numFmtId="169" fontId="9" fillId="0" borderId="1" xfId="0" applyNumberFormat="1" applyFont="1" applyBorder="1"/>
    <xf numFmtId="165" fontId="3" fillId="0" borderId="1" xfId="0" applyNumberFormat="1" applyFont="1" applyFill="1" applyBorder="1"/>
    <xf numFmtId="165" fontId="6" fillId="3" borderId="1" xfId="0" applyNumberFormat="1" applyFont="1" applyFill="1" applyBorder="1"/>
    <xf numFmtId="0" fontId="11" fillId="0" borderId="0" xfId="0" applyFont="1"/>
    <xf numFmtId="167" fontId="6" fillId="0" borderId="1" xfId="0" applyNumberFormat="1" applyFont="1" applyFill="1" applyBorder="1"/>
    <xf numFmtId="167" fontId="6" fillId="0" borderId="0" xfId="0" applyNumberFormat="1" applyFont="1"/>
    <xf numFmtId="169" fontId="9" fillId="0" borderId="1" xfId="0" applyNumberFormat="1" applyFont="1" applyFill="1" applyBorder="1"/>
    <xf numFmtId="0" fontId="6" fillId="0" borderId="0" xfId="0" applyFont="1" applyFill="1"/>
    <xf numFmtId="166" fontId="6" fillId="0" borderId="0" xfId="0" applyNumberFormat="1" applyFont="1" applyFill="1"/>
    <xf numFmtId="166" fontId="9" fillId="2" borderId="1" xfId="0" applyNumberFormat="1" applyFont="1" applyFill="1" applyBorder="1"/>
    <xf numFmtId="166" fontId="9" fillId="0" borderId="1" xfId="0" applyNumberFormat="1" applyFont="1" applyFill="1" applyBorder="1"/>
    <xf numFmtId="0" fontId="44" fillId="0" borderId="1" xfId="0" applyFont="1" applyFill="1" applyBorder="1"/>
    <xf numFmtId="166" fontId="44" fillId="0" borderId="1" xfId="0" applyNumberFormat="1" applyFont="1" applyFill="1" applyBorder="1"/>
    <xf numFmtId="166" fontId="30" fillId="0" borderId="1" xfId="4" applyFont="1" applyFill="1" applyBorder="1" applyAlignment="1">
      <alignment vertical="center"/>
    </xf>
    <xf numFmtId="166" fontId="30" fillId="0" borderId="1" xfId="4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166" fontId="3" fillId="0" borderId="1" xfId="4" applyFont="1" applyFill="1" applyBorder="1" applyAlignment="1">
      <alignment horizontal="right"/>
    </xf>
    <xf numFmtId="166" fontId="3" fillId="0" borderId="1" xfId="4" applyNumberFormat="1" applyFont="1" applyFill="1" applyBorder="1" applyAlignment="1">
      <alignment horizontal="right"/>
    </xf>
    <xf numFmtId="43" fontId="6" fillId="0" borderId="1" xfId="0" applyNumberFormat="1" applyFont="1" applyFill="1" applyBorder="1"/>
    <xf numFmtId="43" fontId="6" fillId="0" borderId="0" xfId="0" applyNumberFormat="1" applyFont="1" applyFill="1"/>
    <xf numFmtId="4" fontId="3" fillId="0" borderId="0" xfId="0" applyNumberFormat="1" applyFont="1" applyAlignment="1">
      <alignment horizontal="right"/>
    </xf>
    <xf numFmtId="4" fontId="37" fillId="2" borderId="1" xfId="0" applyNumberFormat="1" applyFont="1" applyFill="1" applyBorder="1" applyAlignment="1">
      <alignment horizontal="right"/>
    </xf>
    <xf numFmtId="166" fontId="2" fillId="3" borderId="1" xfId="4" applyNumberFormat="1" applyFont="1" applyFill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 applyAlignment="1">
      <alignment horizontal="right"/>
    </xf>
    <xf numFmtId="166" fontId="15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2" fillId="0" borderId="1" xfId="0" applyNumberFormat="1" applyFont="1" applyFill="1" applyBorder="1" applyAlignment="1">
      <alignment horizontal="right"/>
    </xf>
    <xf numFmtId="4" fontId="32" fillId="0" borderId="1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4" fontId="31" fillId="0" borderId="1" xfId="0" applyNumberFormat="1" applyFont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166" fontId="32" fillId="0" borderId="1" xfId="4" applyFont="1" applyFill="1" applyBorder="1" applyAlignment="1">
      <alignment horizontal="right"/>
    </xf>
    <xf numFmtId="166" fontId="27" fillId="0" borderId="1" xfId="0" applyNumberFormat="1" applyFont="1" applyBorder="1" applyAlignment="1">
      <alignment horizontal="right"/>
    </xf>
    <xf numFmtId="166" fontId="31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6" fontId="32" fillId="0" borderId="1" xfId="0" applyNumberFormat="1" applyFont="1" applyBorder="1" applyAlignment="1">
      <alignment horizontal="right"/>
    </xf>
    <xf numFmtId="166" fontId="46" fillId="0" borderId="1" xfId="0" applyNumberFormat="1" applyFont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7" fillId="2" borderId="1" xfId="0" applyNumberFormat="1" applyFont="1" applyFill="1" applyBorder="1" applyAlignment="1">
      <alignment horizontal="right"/>
    </xf>
    <xf numFmtId="166" fontId="32" fillId="0" borderId="1" xfId="0" applyNumberFormat="1" applyFont="1" applyFill="1" applyBorder="1" applyAlignment="1">
      <alignment horizontal="right"/>
    </xf>
    <xf numFmtId="166" fontId="3" fillId="0" borderId="1" xfId="4" applyFont="1" applyFill="1" applyBorder="1" applyAlignment="1">
      <alignment horizontal="right" wrapText="1"/>
    </xf>
    <xf numFmtId="166" fontId="32" fillId="0" borderId="1" xfId="0" applyNumberFormat="1" applyFont="1" applyFill="1" applyBorder="1" applyAlignment="1">
      <alignment horizontal="right" wrapText="1"/>
    </xf>
    <xf numFmtId="0" fontId="37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0" fontId="32" fillId="0" borderId="1" xfId="0" applyFont="1" applyFill="1" applyBorder="1" applyAlignment="1">
      <alignment horizontal="right"/>
    </xf>
    <xf numFmtId="166" fontId="19" fillId="0" borderId="1" xfId="0" applyNumberFormat="1" applyFont="1" applyFill="1" applyBorder="1" applyAlignment="1">
      <alignment horizontal="right"/>
    </xf>
    <xf numFmtId="0" fontId="32" fillId="0" borderId="0" xfId="0" applyFont="1" applyAlignment="1">
      <alignment horizontal="right"/>
    </xf>
    <xf numFmtId="4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2" fillId="3" borderId="1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/>
    <xf numFmtId="167" fontId="12" fillId="0" borderId="1" xfId="0" applyNumberFormat="1" applyFont="1" applyFill="1" applyBorder="1"/>
    <xf numFmtId="166" fontId="2" fillId="2" borderId="1" xfId="0" applyNumberFormat="1" applyFont="1" applyFill="1" applyBorder="1"/>
    <xf numFmtId="169" fontId="2" fillId="0" borderId="1" xfId="0" applyNumberFormat="1" applyFont="1" applyFill="1" applyBorder="1"/>
    <xf numFmtId="43" fontId="3" fillId="0" borderId="1" xfId="0" applyNumberFormat="1" applyFont="1" applyBorder="1"/>
    <xf numFmtId="43" fontId="3" fillId="0" borderId="1" xfId="0" applyNumberFormat="1" applyFont="1" applyFill="1" applyBorder="1"/>
    <xf numFmtId="43" fontId="3" fillId="3" borderId="1" xfId="0" applyNumberFormat="1" applyFont="1" applyFill="1" applyBorder="1"/>
    <xf numFmtId="166" fontId="3" fillId="0" borderId="0" xfId="0" applyNumberFormat="1" applyFont="1" applyFill="1"/>
    <xf numFmtId="166" fontId="2" fillId="0" borderId="1" xfId="0" applyNumberFormat="1" applyFont="1" applyFill="1" applyBorder="1"/>
    <xf numFmtId="166" fontId="19" fillId="0" borderId="1" xfId="0" applyNumberFormat="1" applyFont="1" applyFill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3" fillId="0" borderId="1" xfId="4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right"/>
    </xf>
    <xf numFmtId="0" fontId="11" fillId="0" borderId="1" xfId="0" applyFont="1" applyFill="1" applyBorder="1"/>
    <xf numFmtId="166" fontId="15" fillId="0" borderId="1" xfId="0" applyNumberFormat="1" applyFont="1" applyFill="1" applyBorder="1" applyAlignment="1">
      <alignment horizontal="right"/>
    </xf>
    <xf numFmtId="4" fontId="31" fillId="0" borderId="1" xfId="0" applyNumberFormat="1" applyFont="1" applyFill="1" applyBorder="1" applyAlignment="1">
      <alignment horizontal="right"/>
    </xf>
    <xf numFmtId="166" fontId="27" fillId="0" borderId="1" xfId="0" applyNumberFormat="1" applyFont="1" applyFill="1" applyBorder="1" applyAlignment="1">
      <alignment horizontal="right"/>
    </xf>
    <xf numFmtId="4" fontId="27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left"/>
    </xf>
    <xf numFmtId="166" fontId="15" fillId="0" borderId="1" xfId="4" applyFont="1" applyFill="1" applyBorder="1" applyAlignment="1">
      <alignment horizontal="right"/>
    </xf>
    <xf numFmtId="166" fontId="15" fillId="0" borderId="1" xfId="4" applyNumberFormat="1" applyFont="1" applyFill="1" applyBorder="1" applyAlignment="1">
      <alignment horizontal="right"/>
    </xf>
    <xf numFmtId="166" fontId="15" fillId="0" borderId="1" xfId="4" applyFont="1" applyFill="1" applyBorder="1" applyAlignment="1">
      <alignment horizontal="right" wrapText="1"/>
    </xf>
    <xf numFmtId="0" fontId="1" fillId="0" borderId="1" xfId="0" applyFont="1" applyBorder="1"/>
    <xf numFmtId="0" fontId="6" fillId="0" borderId="0" xfId="0" applyFont="1" applyAlignment="1">
      <alignment horizontal="right"/>
    </xf>
    <xf numFmtId="167" fontId="6" fillId="6" borderId="0" xfId="0" applyNumberFormat="1" applyFont="1" applyFill="1"/>
    <xf numFmtId="0" fontId="3" fillId="6" borderId="0" xfId="0" applyFont="1" applyFill="1"/>
    <xf numFmtId="167" fontId="6" fillId="6" borderId="1" xfId="0" applyNumberFormat="1" applyFont="1" applyFill="1" applyBorder="1"/>
    <xf numFmtId="0" fontId="3" fillId="6" borderId="1" xfId="0" applyFont="1" applyFill="1" applyBorder="1"/>
    <xf numFmtId="169" fontId="9" fillId="6" borderId="1" xfId="0" applyNumberFormat="1" applyFont="1" applyFill="1" applyBorder="1"/>
    <xf numFmtId="169" fontId="2" fillId="6" borderId="1" xfId="0" applyNumberFormat="1" applyFont="1" applyFill="1" applyBorder="1" applyAlignment="1">
      <alignment horizontal="right"/>
    </xf>
    <xf numFmtId="167" fontId="3" fillId="6" borderId="1" xfId="0" applyNumberFormat="1" applyFont="1" applyFill="1" applyBorder="1"/>
    <xf numFmtId="4" fontId="6" fillId="6" borderId="1" xfId="0" applyNumberFormat="1" applyFont="1" applyFill="1" applyBorder="1"/>
    <xf numFmtId="4" fontId="3" fillId="6" borderId="1" xfId="0" applyNumberFormat="1" applyFont="1" applyFill="1" applyBorder="1"/>
    <xf numFmtId="9" fontId="6" fillId="6" borderId="1" xfId="0" applyNumberFormat="1" applyFont="1" applyFill="1" applyBorder="1"/>
    <xf numFmtId="0" fontId="6" fillId="6" borderId="0" xfId="0" applyFont="1" applyFill="1"/>
    <xf numFmtId="0" fontId="31" fillId="0" borderId="0" xfId="0" applyFont="1" applyFill="1"/>
    <xf numFmtId="2" fontId="39" fillId="4" borderId="16" xfId="0" applyNumberFormat="1" applyFont="1" applyFill="1" applyBorder="1" applyAlignment="1"/>
    <xf numFmtId="0" fontId="39" fillId="4" borderId="16" xfId="0" applyFont="1" applyFill="1" applyBorder="1" applyAlignment="1"/>
    <xf numFmtId="0" fontId="37" fillId="4" borderId="16" xfId="0" applyFont="1" applyFill="1" applyBorder="1"/>
    <xf numFmtId="0" fontId="2" fillId="4" borderId="16" xfId="0" applyFont="1" applyFill="1" applyBorder="1" applyAlignment="1">
      <alignment horizontal="left"/>
    </xf>
    <xf numFmtId="0" fontId="37" fillId="4" borderId="16" xfId="0" applyFont="1" applyFill="1" applyBorder="1" applyAlignment="1">
      <alignment horizontal="right"/>
    </xf>
    <xf numFmtId="0" fontId="2" fillId="4" borderId="17" xfId="0" applyFont="1" applyFill="1" applyBorder="1"/>
    <xf numFmtId="2" fontId="37" fillId="0" borderId="18" xfId="0" applyNumberFormat="1" applyFont="1" applyFill="1" applyBorder="1" applyAlignment="1"/>
    <xf numFmtId="0" fontId="6" fillId="0" borderId="18" xfId="0" applyFont="1" applyBorder="1"/>
    <xf numFmtId="0" fontId="17" fillId="0" borderId="18" xfId="0" applyFont="1" applyBorder="1"/>
    <xf numFmtId="4" fontId="6" fillId="0" borderId="19" xfId="0" applyNumberFormat="1" applyFont="1" applyBorder="1"/>
    <xf numFmtId="0" fontId="17" fillId="0" borderId="18" xfId="0" applyFont="1" applyBorder="1" applyAlignment="1">
      <alignment wrapText="1"/>
    </xf>
    <xf numFmtId="0" fontId="12" fillId="0" borderId="18" xfId="0" applyFont="1" applyBorder="1"/>
    <xf numFmtId="0" fontId="0" fillId="0" borderId="18" xfId="0" applyFont="1" applyBorder="1"/>
    <xf numFmtId="0" fontId="6" fillId="0" borderId="19" xfId="0" applyFont="1" applyBorder="1" applyAlignment="1">
      <alignment wrapText="1"/>
    </xf>
    <xf numFmtId="0" fontId="0" fillId="0" borderId="18" xfId="0" applyBorder="1"/>
    <xf numFmtId="0" fontId="2" fillId="3" borderId="18" xfId="0" applyFont="1" applyFill="1" applyBorder="1"/>
    <xf numFmtId="0" fontId="3" fillId="0" borderId="18" xfId="0" applyFont="1" applyBorder="1"/>
    <xf numFmtId="0" fontId="3" fillId="0" borderId="20" xfId="0" applyFont="1" applyBorder="1"/>
    <xf numFmtId="4" fontId="15" fillId="0" borderId="21" xfId="0" applyNumberFormat="1" applyFont="1" applyFill="1" applyBorder="1"/>
    <xf numFmtId="166" fontId="15" fillId="0" borderId="21" xfId="4" applyFont="1" applyFill="1" applyBorder="1"/>
    <xf numFmtId="165" fontId="15" fillId="0" borderId="21" xfId="0" applyNumberFormat="1" applyFont="1" applyBorder="1"/>
    <xf numFmtId="165" fontId="27" fillId="0" borderId="21" xfId="0" applyNumberFormat="1" applyFont="1" applyBorder="1"/>
    <xf numFmtId="165" fontId="27" fillId="0" borderId="21" xfId="0" applyNumberFormat="1" applyFont="1" applyBorder="1" applyAlignment="1">
      <alignment horizontal="right"/>
    </xf>
    <xf numFmtId="165" fontId="27" fillId="2" borderId="21" xfId="0" applyNumberFormat="1" applyFont="1" applyFill="1" applyBorder="1"/>
    <xf numFmtId="0" fontId="31" fillId="0" borderId="21" xfId="0" applyFont="1" applyBorder="1"/>
    <xf numFmtId="0" fontId="0" fillId="0" borderId="21" xfId="0" applyBorder="1"/>
    <xf numFmtId="166" fontId="0" fillId="0" borderId="21" xfId="0" applyNumberFormat="1" applyBorder="1"/>
    <xf numFmtId="166" fontId="6" fillId="0" borderId="21" xfId="0" applyNumberFormat="1" applyFont="1" applyBorder="1"/>
    <xf numFmtId="166" fontId="6" fillId="0" borderId="21" xfId="0" applyNumberFormat="1" applyFont="1" applyFill="1" applyBorder="1"/>
    <xf numFmtId="165" fontId="6" fillId="0" borderId="21" xfId="0" applyNumberFormat="1" applyFont="1" applyFill="1" applyBorder="1"/>
    <xf numFmtId="165" fontId="3" fillId="0" borderId="21" xfId="0" applyNumberFormat="1" applyFont="1" applyFill="1" applyBorder="1" applyAlignment="1">
      <alignment horizontal="right"/>
    </xf>
    <xf numFmtId="167" fontId="6" fillId="0" borderId="8" xfId="0" applyNumberFormat="1" applyFont="1" applyBorder="1"/>
    <xf numFmtId="0" fontId="6" fillId="0" borderId="8" xfId="0" applyFont="1" applyBorder="1"/>
    <xf numFmtId="167" fontId="0" fillId="0" borderId="1" xfId="0" applyNumberFormat="1" applyFill="1" applyBorder="1"/>
    <xf numFmtId="170" fontId="6" fillId="0" borderId="1" xfId="0" applyNumberFormat="1" applyFont="1" applyBorder="1"/>
    <xf numFmtId="0" fontId="2" fillId="2" borderId="15" xfId="0" applyFont="1" applyFill="1" applyBorder="1"/>
    <xf numFmtId="0" fontId="2" fillId="4" borderId="16" xfId="0" applyFont="1" applyFill="1" applyBorder="1"/>
    <xf numFmtId="167" fontId="37" fillId="4" borderId="16" xfId="0" applyNumberFormat="1" applyFont="1" applyFill="1" applyBorder="1"/>
    <xf numFmtId="167" fontId="2" fillId="4" borderId="16" xfId="0" applyNumberFormat="1" applyFont="1" applyFill="1" applyBorder="1"/>
    <xf numFmtId="0" fontId="2" fillId="5" borderId="16" xfId="0" applyFont="1" applyFill="1" applyBorder="1"/>
    <xf numFmtId="0" fontId="2" fillId="2" borderId="16" xfId="0" applyFont="1" applyFill="1" applyBorder="1"/>
    <xf numFmtId="166" fontId="2" fillId="2" borderId="16" xfId="0" applyNumberFormat="1" applyFont="1" applyFill="1" applyBorder="1" applyAlignment="1">
      <alignment horizontal="right"/>
    </xf>
    <xf numFmtId="0" fontId="2" fillId="2" borderId="17" xfId="0" applyFont="1" applyFill="1" applyBorder="1"/>
    <xf numFmtId="0" fontId="5" fillId="0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3" fillId="0" borderId="18" xfId="2" applyFont="1" applyBorder="1" applyAlignment="1">
      <alignment vertical="top" wrapText="1"/>
    </xf>
    <xf numFmtId="0" fontId="3" fillId="3" borderId="18" xfId="2" applyFont="1" applyFill="1" applyBorder="1" applyAlignment="1">
      <alignment vertical="top" wrapText="1"/>
    </xf>
    <xf numFmtId="0" fontId="3" fillId="0" borderId="18" xfId="2" applyFont="1" applyBorder="1"/>
    <xf numFmtId="166" fontId="6" fillId="6" borderId="19" xfId="0" applyNumberFormat="1" applyFont="1" applyFill="1" applyBorder="1"/>
    <xf numFmtId="0" fontId="3" fillId="3" borderId="18" xfId="2" applyFont="1" applyFill="1" applyBorder="1"/>
    <xf numFmtId="0" fontId="3" fillId="0" borderId="18" xfId="2" applyFont="1" applyFill="1" applyBorder="1" applyAlignment="1">
      <alignment vertical="top" wrapText="1"/>
    </xf>
    <xf numFmtId="4" fontId="3" fillId="6" borderId="19" xfId="0" applyNumberFormat="1" applyFont="1" applyFill="1" applyBorder="1"/>
    <xf numFmtId="4" fontId="3" fillId="3" borderId="21" xfId="0" applyNumberFormat="1" applyFont="1" applyFill="1" applyBorder="1"/>
    <xf numFmtId="4" fontId="3" fillId="6" borderId="21" xfId="0" applyNumberFormat="1" applyFont="1" applyFill="1" applyBorder="1"/>
    <xf numFmtId="4" fontId="3" fillId="6" borderId="22" xfId="0" applyNumberFormat="1" applyFont="1" applyFill="1" applyBorder="1"/>
    <xf numFmtId="0" fontId="9" fillId="2" borderId="23" xfId="0" applyFont="1" applyFill="1" applyBorder="1" applyAlignment="1"/>
    <xf numFmtId="0" fontId="6" fillId="2" borderId="2" xfId="0" applyFont="1" applyFill="1" applyBorder="1" applyAlignment="1"/>
    <xf numFmtId="0" fontId="7" fillId="2" borderId="16" xfId="0" applyFont="1" applyFill="1" applyBorder="1" applyAlignment="1">
      <alignment horizontal="right"/>
    </xf>
    <xf numFmtId="0" fontId="37" fillId="2" borderId="16" xfId="0" applyFont="1" applyFill="1" applyBorder="1" applyAlignment="1">
      <alignment horizontal="right"/>
    </xf>
    <xf numFmtId="0" fontId="37" fillId="2" borderId="17" xfId="0" applyFont="1" applyFill="1" applyBorder="1" applyAlignment="1">
      <alignment horizontal="right"/>
    </xf>
    <xf numFmtId="0" fontId="17" fillId="0" borderId="24" xfId="0" applyFont="1" applyBorder="1"/>
    <xf numFmtId="0" fontId="32" fillId="0" borderId="19" xfId="0" applyFont="1" applyFill="1" applyBorder="1" applyAlignment="1">
      <alignment horizontal="right"/>
    </xf>
    <xf numFmtId="0" fontId="6" fillId="0" borderId="24" xfId="0" applyFont="1" applyBorder="1"/>
    <xf numFmtId="0" fontId="9" fillId="0" borderId="24" xfId="0" applyFont="1" applyBorder="1"/>
    <xf numFmtId="166" fontId="3" fillId="0" borderId="19" xfId="4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0" fillId="0" borderId="0" xfId="0" applyBorder="1"/>
    <xf numFmtId="0" fontId="6" fillId="0" borderId="24" xfId="0" applyFont="1" applyFill="1" applyBorder="1"/>
    <xf numFmtId="0" fontId="9" fillId="0" borderId="24" xfId="0" applyFont="1" applyFill="1" applyBorder="1"/>
    <xf numFmtId="0" fontId="6" fillId="0" borderId="25" xfId="0" applyFont="1" applyFill="1" applyBorder="1"/>
    <xf numFmtId="0" fontId="6" fillId="0" borderId="4" xfId="0" applyFont="1" applyFill="1" applyBorder="1"/>
    <xf numFmtId="0" fontId="6" fillId="0" borderId="21" xfId="0" applyFont="1" applyFill="1" applyBorder="1"/>
    <xf numFmtId="166" fontId="6" fillId="0" borderId="21" xfId="4" applyFont="1" applyFill="1" applyBorder="1" applyAlignment="1">
      <alignment horizontal="right"/>
    </xf>
    <xf numFmtId="166" fontId="3" fillId="0" borderId="21" xfId="4" applyFont="1" applyFill="1" applyBorder="1" applyAlignment="1">
      <alignment horizontal="right"/>
    </xf>
    <xf numFmtId="166" fontId="3" fillId="0" borderId="22" xfId="4" applyFont="1" applyFill="1" applyBorder="1" applyAlignment="1">
      <alignment horizontal="right"/>
    </xf>
    <xf numFmtId="166" fontId="44" fillId="3" borderId="1" xfId="4" applyFont="1" applyFill="1" applyBorder="1"/>
    <xf numFmtId="2" fontId="7" fillId="0" borderId="15" xfId="0" applyNumberFormat="1" applyFont="1" applyBorder="1" applyAlignment="1"/>
    <xf numFmtId="4" fontId="0" fillId="0" borderId="16" xfId="0" applyNumberFormat="1" applyBorder="1"/>
    <xf numFmtId="166" fontId="0" fillId="0" borderId="16" xfId="4" applyFont="1" applyBorder="1"/>
    <xf numFmtId="0" fontId="0" fillId="0" borderId="16" xfId="0" applyBorder="1"/>
    <xf numFmtId="0" fontId="12" fillId="0" borderId="16" xfId="0" applyFont="1" applyBorder="1"/>
    <xf numFmtId="0" fontId="0" fillId="0" borderId="16" xfId="0" applyBorder="1" applyAlignment="1">
      <alignment horizontal="right"/>
    </xf>
    <xf numFmtId="0" fontId="32" fillId="2" borderId="18" xfId="0" applyFont="1" applyFill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3" fillId="0" borderId="18" xfId="0" applyFont="1" applyFill="1" applyBorder="1"/>
    <xf numFmtId="0" fontId="3" fillId="3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8" fillId="0" borderId="18" xfId="0" applyFont="1" applyBorder="1" applyAlignment="1">
      <alignment vertical="top" wrapText="1"/>
    </xf>
    <xf numFmtId="0" fontId="29" fillId="0" borderId="18" xfId="0" applyFont="1" applyBorder="1" applyAlignment="1">
      <alignment vertical="top" wrapText="1"/>
    </xf>
    <xf numFmtId="0" fontId="30" fillId="0" borderId="18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3" borderId="20" xfId="2" applyFont="1" applyFill="1" applyBorder="1" applyAlignment="1">
      <alignment vertical="top" wrapText="1"/>
    </xf>
    <xf numFmtId="4" fontId="19" fillId="3" borderId="21" xfId="0" applyNumberFormat="1" applyFont="1" applyFill="1" applyBorder="1"/>
    <xf numFmtId="165" fontId="12" fillId="3" borderId="21" xfId="0" applyNumberFormat="1" applyFont="1" applyFill="1" applyBorder="1"/>
    <xf numFmtId="165" fontId="12" fillId="3" borderId="21" xfId="0" applyNumberFormat="1" applyFont="1" applyFill="1" applyBorder="1" applyAlignment="1">
      <alignment horizontal="right"/>
    </xf>
    <xf numFmtId="165" fontId="6" fillId="3" borderId="21" xfId="0" applyNumberFormat="1" applyFont="1" applyFill="1" applyBorder="1"/>
    <xf numFmtId="165" fontId="3" fillId="3" borderId="21" xfId="0" applyNumberFormat="1" applyFont="1" applyFill="1" applyBorder="1"/>
    <xf numFmtId="2" fontId="7" fillId="0" borderId="9" xfId="0" applyNumberFormat="1" applyFont="1" applyFill="1" applyBorder="1" applyAlignment="1"/>
    <xf numFmtId="2" fontId="7" fillId="0" borderId="15" xfId="0" applyNumberFormat="1" applyFont="1" applyFill="1" applyBorder="1" applyAlignment="1"/>
    <xf numFmtId="0" fontId="7" fillId="0" borderId="16" xfId="0" applyFont="1" applyFill="1" applyBorder="1"/>
    <xf numFmtId="0" fontId="12" fillId="0" borderId="16" xfId="0" applyFont="1" applyFill="1" applyBorder="1"/>
    <xf numFmtId="0" fontId="0" fillId="0" borderId="16" xfId="0" applyFill="1" applyBorder="1"/>
    <xf numFmtId="0" fontId="9" fillId="0" borderId="16" xfId="0" applyFont="1" applyFill="1" applyBorder="1"/>
    <xf numFmtId="166" fontId="9" fillId="2" borderId="16" xfId="0" applyNumberFormat="1" applyFont="1" applyFill="1" applyBorder="1"/>
    <xf numFmtId="0" fontId="9" fillId="2" borderId="16" xfId="0" applyFont="1" applyFill="1" applyBorder="1"/>
    <xf numFmtId="0" fontId="7" fillId="0" borderId="18" xfId="0" applyFont="1" applyFill="1" applyBorder="1"/>
    <xf numFmtId="0" fontId="2" fillId="0" borderId="18" xfId="0" applyFont="1" applyFill="1" applyBorder="1" applyAlignment="1">
      <alignment vertical="top" wrapText="1"/>
    </xf>
    <xf numFmtId="0" fontId="18" fillId="0" borderId="18" xfId="0" applyFont="1" applyFill="1" applyBorder="1"/>
    <xf numFmtId="0" fontId="18" fillId="0" borderId="18" xfId="0" applyFont="1" applyFill="1" applyBorder="1" applyAlignment="1">
      <alignment wrapText="1"/>
    </xf>
    <xf numFmtId="0" fontId="18" fillId="0" borderId="18" xfId="0" applyFont="1" applyFill="1" applyBorder="1" applyAlignment="1">
      <alignment horizontal="left"/>
    </xf>
    <xf numFmtId="0" fontId="43" fillId="0" borderId="18" xfId="0" applyFont="1" applyFill="1" applyBorder="1"/>
    <xf numFmtId="0" fontId="17" fillId="0" borderId="18" xfId="0" applyFont="1" applyFill="1" applyBorder="1" applyAlignment="1">
      <alignment vertical="center"/>
    </xf>
    <xf numFmtId="0" fontId="18" fillId="2" borderId="18" xfId="0" applyFont="1" applyFill="1" applyBorder="1"/>
    <xf numFmtId="0" fontId="18" fillId="0" borderId="18" xfId="0" applyFont="1" applyFill="1" applyBorder="1" applyAlignment="1"/>
    <xf numFmtId="0" fontId="42" fillId="0" borderId="18" xfId="0" applyFont="1" applyFill="1" applyBorder="1" applyAlignment="1"/>
    <xf numFmtId="0" fontId="1" fillId="0" borderId="18" xfId="0" applyFont="1" applyFill="1" applyBorder="1"/>
    <xf numFmtId="0" fontId="17" fillId="2" borderId="18" xfId="0" applyFont="1" applyFill="1" applyBorder="1"/>
    <xf numFmtId="0" fontId="9" fillId="0" borderId="18" xfId="0" applyFont="1" applyFill="1" applyBorder="1"/>
    <xf numFmtId="0" fontId="17" fillId="0" borderId="18" xfId="0" applyFont="1" applyFill="1" applyBorder="1"/>
    <xf numFmtId="0" fontId="9" fillId="0" borderId="20" xfId="0" applyFont="1" applyFill="1" applyBorder="1"/>
    <xf numFmtId="0" fontId="0" fillId="0" borderId="21" xfId="0" applyFill="1" applyBorder="1"/>
    <xf numFmtId="0" fontId="12" fillId="0" borderId="21" xfId="0" applyFont="1" applyFill="1" applyBorder="1"/>
    <xf numFmtId="0" fontId="3" fillId="3" borderId="1" xfId="0" applyFont="1" applyFill="1" applyBorder="1" applyAlignment="1"/>
    <xf numFmtId="0" fontId="11" fillId="3" borderId="1" xfId="0" applyFont="1" applyFill="1" applyBorder="1" applyAlignment="1"/>
    <xf numFmtId="166" fontId="6" fillId="0" borderId="0" xfId="4" applyFont="1"/>
    <xf numFmtId="166" fontId="2" fillId="2" borderId="1" xfId="4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 wrapText="1"/>
    </xf>
    <xf numFmtId="166" fontId="3" fillId="3" borderId="1" xfId="4" applyFont="1" applyFill="1" applyBorder="1"/>
    <xf numFmtId="166" fontId="3" fillId="0" borderId="1" xfId="4" applyFont="1" applyBorder="1"/>
    <xf numFmtId="0" fontId="47" fillId="0" borderId="0" xfId="0" applyFont="1"/>
    <xf numFmtId="166" fontId="32" fillId="0" borderId="0" xfId="0" applyNumberFormat="1" applyFont="1"/>
    <xf numFmtId="166" fontId="32" fillId="0" borderId="0" xfId="4" applyFont="1"/>
    <xf numFmtId="0" fontId="47" fillId="0" borderId="1" xfId="0" applyFont="1" applyBorder="1"/>
    <xf numFmtId="166" fontId="47" fillId="0" borderId="1" xfId="0" applyNumberFormat="1" applyFont="1" applyBorder="1"/>
    <xf numFmtId="166" fontId="47" fillId="0" borderId="1" xfId="4" applyFont="1" applyBorder="1"/>
    <xf numFmtId="0" fontId="32" fillId="0" borderId="1" xfId="0" applyFont="1" applyBorder="1"/>
    <xf numFmtId="166" fontId="32" fillId="0" borderId="1" xfId="0" applyNumberFormat="1" applyFont="1" applyBorder="1"/>
    <xf numFmtId="166" fontId="32" fillId="0" borderId="1" xfId="4" applyFont="1" applyBorder="1"/>
    <xf numFmtId="0" fontId="32" fillId="0" borderId="1" xfId="0" applyFont="1" applyBorder="1" applyAlignment="1">
      <alignment wrapText="1"/>
    </xf>
    <xf numFmtId="0" fontId="48" fillId="0" borderId="0" xfId="0" applyFont="1" applyFill="1" applyBorder="1" applyAlignment="1">
      <alignment wrapText="1"/>
    </xf>
    <xf numFmtId="171" fontId="6" fillId="0" borderId="1" xfId="4" applyNumberFormat="1" applyFont="1" applyFill="1" applyBorder="1" applyAlignment="1">
      <alignment horizontal="right"/>
    </xf>
    <xf numFmtId="171" fontId="3" fillId="0" borderId="1" xfId="4" applyNumberFormat="1" applyFont="1" applyFill="1" applyBorder="1" applyAlignment="1">
      <alignment horizontal="right"/>
    </xf>
    <xf numFmtId="171" fontId="3" fillId="0" borderId="19" xfId="4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left"/>
    </xf>
    <xf numFmtId="171" fontId="6" fillId="0" borderId="21" xfId="4" applyNumberFormat="1" applyFont="1" applyFill="1" applyBorder="1" applyAlignment="1">
      <alignment horizontal="right"/>
    </xf>
    <xf numFmtId="0" fontId="6" fillId="6" borderId="24" xfId="0" applyFont="1" applyFill="1" applyBorder="1"/>
    <xf numFmtId="166" fontId="6" fillId="6" borderId="1" xfId="4" applyFont="1" applyFill="1" applyBorder="1" applyAlignment="1">
      <alignment horizontal="right"/>
    </xf>
    <xf numFmtId="0" fontId="6" fillId="6" borderId="0" xfId="0" applyFont="1" applyFill="1" applyBorder="1"/>
    <xf numFmtId="166" fontId="3" fillId="6" borderId="1" xfId="4" applyFont="1" applyFill="1" applyBorder="1" applyAlignment="1">
      <alignment horizontal="right"/>
    </xf>
    <xf numFmtId="166" fontId="3" fillId="6" borderId="19" xfId="4" applyFont="1" applyFill="1" applyBorder="1" applyAlignment="1">
      <alignment horizontal="right"/>
    </xf>
    <xf numFmtId="0" fontId="49" fillId="0" borderId="1" xfId="0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32" fillId="0" borderId="8" xfId="0" applyFont="1" applyFill="1" applyBorder="1" applyAlignment="1">
      <alignment horizontal="right"/>
    </xf>
    <xf numFmtId="0" fontId="32" fillId="0" borderId="26" xfId="0" applyFont="1" applyFill="1" applyBorder="1" applyAlignment="1">
      <alignment horizontal="right"/>
    </xf>
    <xf numFmtId="171" fontId="6" fillId="0" borderId="6" xfId="4" applyNumberFormat="1" applyFont="1" applyFill="1" applyBorder="1" applyAlignment="1">
      <alignment horizontal="right"/>
    </xf>
    <xf numFmtId="171" fontId="3" fillId="0" borderId="6" xfId="4" applyNumberFormat="1" applyFont="1" applyFill="1" applyBorder="1" applyAlignment="1">
      <alignment horizontal="right"/>
    </xf>
    <xf numFmtId="171" fontId="3" fillId="0" borderId="27" xfId="4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/>
    <xf numFmtId="1" fontId="47" fillId="2" borderId="0" xfId="0" applyNumberFormat="1" applyFont="1" applyFill="1"/>
    <xf numFmtId="166" fontId="47" fillId="2" borderId="0" xfId="4" applyFont="1" applyFill="1"/>
    <xf numFmtId="166" fontId="47" fillId="2" borderId="0" xfId="0" applyNumberFormat="1" applyFont="1" applyFill="1"/>
    <xf numFmtId="0" fontId="50" fillId="0" borderId="0" xfId="0" applyFont="1" applyAlignment="1">
      <alignment horizontal="justify" vertical="center"/>
    </xf>
    <xf numFmtId="0" fontId="7" fillId="0" borderId="13" xfId="0" applyFont="1" applyFill="1" applyBorder="1"/>
    <xf numFmtId="0" fontId="49" fillId="0" borderId="5" xfId="0" applyFont="1" applyFill="1" applyBorder="1"/>
    <xf numFmtId="0" fontId="7" fillId="0" borderId="2" xfId="0" applyFont="1" applyFill="1" applyBorder="1"/>
    <xf numFmtId="0" fontId="49" fillId="0" borderId="2" xfId="0" applyFont="1" applyFill="1" applyBorder="1"/>
    <xf numFmtId="0" fontId="49" fillId="0" borderId="3" xfId="0" applyFont="1" applyFill="1" applyBorder="1"/>
    <xf numFmtId="0" fontId="49" fillId="0" borderId="0" xfId="0" applyFont="1" applyFill="1" applyBorder="1"/>
    <xf numFmtId="0" fontId="49" fillId="0" borderId="11" xfId="0" applyFont="1" applyFill="1" applyBorder="1"/>
    <xf numFmtId="0" fontId="1" fillId="0" borderId="1" xfId="0" applyFont="1" applyBorder="1" applyAlignment="1"/>
    <xf numFmtId="0" fontId="17" fillId="0" borderId="1" xfId="0" applyFont="1" applyBorder="1" applyAlignment="1"/>
    <xf numFmtId="0" fontId="12" fillId="0" borderId="1" xfId="0" applyFont="1" applyBorder="1" applyAlignment="1">
      <alignment wrapText="1"/>
    </xf>
    <xf numFmtId="169" fontId="0" fillId="0" borderId="0" xfId="0" applyNumberFormat="1" applyFill="1"/>
    <xf numFmtId="0" fontId="15" fillId="4" borderId="0" xfId="0" applyFont="1" applyFill="1"/>
    <xf numFmtId="0" fontId="51" fillId="4" borderId="16" xfId="0" applyFont="1" applyFill="1" applyBorder="1"/>
    <xf numFmtId="0" fontId="51" fillId="4" borderId="1" xfId="0" applyFont="1" applyFill="1" applyBorder="1"/>
    <xf numFmtId="169" fontId="51" fillId="4" borderId="1" xfId="0" applyNumberFormat="1" applyFont="1" applyFill="1" applyBorder="1"/>
    <xf numFmtId="0" fontId="15" fillId="4" borderId="1" xfId="0" applyFont="1" applyFill="1" applyBorder="1"/>
    <xf numFmtId="165" fontId="15" fillId="4" borderId="1" xfId="0" applyNumberFormat="1" applyFont="1" applyFill="1" applyBorder="1"/>
    <xf numFmtId="166" fontId="15" fillId="4" borderId="1" xfId="4" applyFont="1" applyFill="1" applyBorder="1"/>
    <xf numFmtId="166" fontId="15" fillId="4" borderId="1" xfId="4" applyFont="1" applyFill="1" applyBorder="1" applyAlignment="1">
      <alignment vertical="center"/>
    </xf>
    <xf numFmtId="0" fontId="15" fillId="4" borderId="1" xfId="0" applyFont="1" applyFill="1" applyBorder="1" applyAlignment="1">
      <alignment horizontal="right"/>
    </xf>
    <xf numFmtId="4" fontId="15" fillId="4" borderId="1" xfId="0" applyNumberFormat="1" applyFont="1" applyFill="1" applyBorder="1" applyAlignment="1">
      <alignment horizontal="right"/>
    </xf>
    <xf numFmtId="166" fontId="15" fillId="4" borderId="1" xfId="0" applyNumberFormat="1" applyFont="1" applyFill="1" applyBorder="1" applyAlignment="1">
      <alignment horizontal="right"/>
    </xf>
    <xf numFmtId="166" fontId="51" fillId="4" borderId="1" xfId="0" applyNumberFormat="1" applyFont="1" applyFill="1" applyBorder="1"/>
    <xf numFmtId="166" fontId="15" fillId="4" borderId="1" xfId="4" applyFont="1" applyFill="1" applyBorder="1" applyAlignment="1">
      <alignment horizontal="right"/>
    </xf>
    <xf numFmtId="166" fontId="15" fillId="4" borderId="1" xfId="0" applyNumberFormat="1" applyFont="1" applyFill="1" applyBorder="1"/>
    <xf numFmtId="165" fontId="15" fillId="4" borderId="21" xfId="0" applyNumberFormat="1" applyFont="1" applyFill="1" applyBorder="1"/>
    <xf numFmtId="43" fontId="15" fillId="4" borderId="0" xfId="0" applyNumberFormat="1" applyFont="1" applyFill="1"/>
    <xf numFmtId="0" fontId="2" fillId="0" borderId="18" xfId="0" applyFont="1" applyFill="1" applyBorder="1"/>
    <xf numFmtId="169" fontId="9" fillId="0" borderId="0" xfId="0" applyNumberFormat="1" applyFont="1" applyFill="1" applyBorder="1"/>
    <xf numFmtId="169" fontId="9" fillId="0" borderId="11" xfId="0" applyNumberFormat="1" applyFont="1" applyFill="1" applyBorder="1"/>
    <xf numFmtId="2" fontId="37" fillId="0" borderId="28" xfId="0" applyNumberFormat="1" applyFont="1" applyFill="1" applyBorder="1" applyAlignment="1"/>
    <xf numFmtId="0" fontId="38" fillId="0" borderId="8" xfId="0" applyFont="1" applyFill="1" applyBorder="1" applyAlignment="1"/>
    <xf numFmtId="0" fontId="32" fillId="0" borderId="8" xfId="0" applyFont="1" applyFill="1" applyBorder="1" applyAlignment="1"/>
    <xf numFmtId="2" fontId="39" fillId="0" borderId="8" xfId="0" applyNumberFormat="1" applyFont="1" applyFill="1" applyBorder="1" applyAlignment="1"/>
    <xf numFmtId="0" fontId="39" fillId="0" borderId="8" xfId="0" applyFont="1" applyFill="1" applyBorder="1" applyAlignment="1"/>
    <xf numFmtId="0" fontId="37" fillId="0" borderId="8" xfId="0" applyFont="1" applyFill="1" applyBorder="1"/>
    <xf numFmtId="0" fontId="2" fillId="0" borderId="8" xfId="0" applyFont="1" applyFill="1" applyBorder="1" applyAlignment="1">
      <alignment horizontal="left"/>
    </xf>
    <xf numFmtId="169" fontId="17" fillId="0" borderId="8" xfId="0" applyNumberFormat="1" applyFont="1" applyFill="1" applyBorder="1"/>
    <xf numFmtId="169" fontId="17" fillId="0" borderId="8" xfId="0" applyNumberFormat="1" applyFont="1" applyBorder="1"/>
    <xf numFmtId="0" fontId="6" fillId="0" borderId="1" xfId="0" applyFont="1" applyBorder="1" applyAlignment="1">
      <alignment wrapText="1"/>
    </xf>
    <xf numFmtId="0" fontId="32" fillId="0" borderId="19" xfId="0" applyFont="1" applyFill="1" applyBorder="1"/>
    <xf numFmtId="0" fontId="0" fillId="0" borderId="19" xfId="0" applyBorder="1"/>
    <xf numFmtId="0" fontId="0" fillId="3" borderId="19" xfId="0" applyFill="1" applyBorder="1"/>
    <xf numFmtId="166" fontId="6" fillId="0" borderId="19" xfId="4" applyFont="1" applyBorder="1"/>
    <xf numFmtId="4" fontId="6" fillId="0" borderId="21" xfId="0" applyNumberFormat="1" applyFont="1" applyBorder="1"/>
    <xf numFmtId="166" fontId="6" fillId="0" borderId="22" xfId="4" applyFont="1" applyBorder="1"/>
    <xf numFmtId="0" fontId="31" fillId="0" borderId="1" xfId="0" applyFont="1" applyFill="1" applyBorder="1"/>
    <xf numFmtId="0" fontId="9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/>
    <xf numFmtId="43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43" fontId="6" fillId="3" borderId="1" xfId="0" applyNumberFormat="1" applyFont="1" applyFill="1" applyBorder="1"/>
    <xf numFmtId="165" fontId="3" fillId="3" borderId="1" xfId="0" applyNumberFormat="1" applyFont="1" applyFill="1" applyBorder="1"/>
    <xf numFmtId="0" fontId="0" fillId="0" borderId="0" xfId="0" applyFont="1"/>
    <xf numFmtId="169" fontId="6" fillId="0" borderId="1" xfId="0" applyNumberFormat="1" applyFont="1" applyFill="1" applyBorder="1"/>
    <xf numFmtId="0" fontId="0" fillId="3" borderId="1" xfId="0" applyFont="1" applyFill="1" applyBorder="1"/>
    <xf numFmtId="0" fontId="6" fillId="6" borderId="1" xfId="0" applyFont="1" applyFill="1" applyBorder="1"/>
    <xf numFmtId="166" fontId="6" fillId="6" borderId="1" xfId="0" applyNumberFormat="1" applyFont="1" applyFill="1" applyBorder="1"/>
    <xf numFmtId="0" fontId="0" fillId="0" borderId="19" xfId="0" applyFill="1" applyBorder="1"/>
    <xf numFmtId="169" fontId="6" fillId="0" borderId="19" xfId="4" applyNumberFormat="1" applyFont="1" applyBorder="1"/>
    <xf numFmtId="170" fontId="6" fillId="0" borderId="19" xfId="0" applyNumberFormat="1" applyFont="1" applyBorder="1"/>
    <xf numFmtId="170" fontId="6" fillId="3" borderId="19" xfId="0" applyNumberFormat="1" applyFont="1" applyFill="1" applyBorder="1"/>
    <xf numFmtId="0" fontId="6" fillId="0" borderId="19" xfId="0" applyFont="1" applyBorder="1"/>
    <xf numFmtId="43" fontId="6" fillId="0" borderId="19" xfId="0" applyNumberFormat="1" applyFont="1" applyBorder="1"/>
    <xf numFmtId="9" fontId="6" fillId="0" borderId="19" xfId="0" applyNumberFormat="1" applyFont="1" applyBorder="1"/>
    <xf numFmtId="0" fontId="6" fillId="0" borderId="19" xfId="0" applyFont="1" applyFill="1" applyBorder="1"/>
    <xf numFmtId="166" fontId="47" fillId="0" borderId="0" xfId="0" applyNumberFormat="1" applyFont="1"/>
    <xf numFmtId="0" fontId="6" fillId="2" borderId="1" xfId="0" applyFont="1" applyFill="1" applyBorder="1" applyAlignment="1">
      <alignment horizontal="right"/>
    </xf>
    <xf numFmtId="169" fontId="9" fillId="2" borderId="1" xfId="0" applyNumberFormat="1" applyFont="1" applyFill="1" applyBorder="1"/>
    <xf numFmtId="169" fontId="2" fillId="2" borderId="1" xfId="0" applyNumberFormat="1" applyFont="1" applyFill="1" applyBorder="1"/>
    <xf numFmtId="0" fontId="32" fillId="2" borderId="1" xfId="0" applyFont="1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53" fillId="0" borderId="18" xfId="0" applyFont="1" applyFill="1" applyBorder="1"/>
    <xf numFmtId="165" fontId="3" fillId="4" borderId="1" xfId="0" applyNumberFormat="1" applyFont="1" applyFill="1" applyBorder="1"/>
    <xf numFmtId="0" fontId="3" fillId="3" borderId="1" xfId="0" applyFont="1" applyFill="1" applyBorder="1"/>
    <xf numFmtId="0" fontId="32" fillId="0" borderId="0" xfId="0" applyFont="1"/>
    <xf numFmtId="4" fontId="3" fillId="0" borderId="1" xfId="0" applyNumberFormat="1" applyFont="1" applyFill="1" applyBorder="1"/>
    <xf numFmtId="165" fontId="3" fillId="0" borderId="1" xfId="0" applyNumberFormat="1" applyFont="1" applyBorder="1"/>
    <xf numFmtId="165" fontId="19" fillId="0" borderId="1" xfId="0" applyNumberFormat="1" applyFont="1" applyBorder="1"/>
    <xf numFmtId="165" fontId="19" fillId="0" borderId="1" xfId="0" applyNumberFormat="1" applyFont="1" applyBorder="1" applyAlignment="1">
      <alignment horizontal="right"/>
    </xf>
    <xf numFmtId="165" fontId="19" fillId="0" borderId="1" xfId="0" applyNumberFormat="1" applyFont="1" applyFill="1" applyBorder="1"/>
    <xf numFmtId="0" fontId="32" fillId="0" borderId="0" xfId="0" applyFont="1" applyFill="1"/>
    <xf numFmtId="165" fontId="19" fillId="0" borderId="1" xfId="0" applyNumberFormat="1" applyFont="1" applyFill="1" applyBorder="1" applyAlignment="1">
      <alignment horizontal="right"/>
    </xf>
    <xf numFmtId="43" fontId="3" fillId="0" borderId="1" xfId="0" applyNumberFormat="1" applyFont="1" applyFill="1" applyBorder="1"/>
    <xf numFmtId="165" fontId="3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4" fontId="3" fillId="0" borderId="29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6" fontId="47" fillId="7" borderId="0" xfId="4" applyFont="1" applyFill="1"/>
    <xf numFmtId="166" fontId="47" fillId="7" borderId="1" xfId="0" applyNumberFormat="1" applyFont="1" applyFill="1" applyBorder="1"/>
    <xf numFmtId="166" fontId="47" fillId="7" borderId="1" xfId="4" applyFont="1" applyFill="1" applyBorder="1"/>
    <xf numFmtId="0" fontId="21" fillId="0" borderId="0" xfId="0" applyFont="1" applyAlignment="1">
      <alignment horizontal="center"/>
    </xf>
    <xf numFmtId="0" fontId="0" fillId="0" borderId="0" xfId="0" applyAlignment="1"/>
    <xf numFmtId="2" fontId="7" fillId="0" borderId="7" xfId="0" applyNumberFormat="1" applyFont="1" applyBorder="1" applyAlignment="1"/>
    <xf numFmtId="2" fontId="0" fillId="0" borderId="0" xfId="0" applyNumberFormat="1" applyBorder="1" applyAlignment="1"/>
    <xf numFmtId="0" fontId="3" fillId="3" borderId="1" xfId="0" applyFont="1" applyFill="1" applyBorder="1" applyAlignment="1"/>
    <xf numFmtId="0" fontId="11" fillId="3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1" xfId="3" applyFont="1" applyFill="1" applyBorder="1" applyAlignment="1"/>
    <xf numFmtId="0" fontId="20" fillId="0" borderId="1" xfId="0" applyFont="1" applyFill="1" applyBorder="1" applyAlignment="1"/>
    <xf numFmtId="0" fontId="33" fillId="3" borderId="1" xfId="3" applyFont="1" applyFill="1" applyBorder="1" applyAlignment="1"/>
    <xf numFmtId="0" fontId="0" fillId="3" borderId="1" xfId="0" applyFill="1" applyBorder="1" applyAlignment="1"/>
    <xf numFmtId="0" fontId="0" fillId="0" borderId="1" xfId="0" applyFont="1" applyFill="1" applyBorder="1" applyAlignment="1"/>
    <xf numFmtId="0" fontId="3" fillId="0" borderId="1" xfId="3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8" fillId="0" borderId="18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17" fillId="0" borderId="1" xfId="0" applyFont="1" applyBorder="1" applyAlignme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/>
    <xf numFmtId="2" fontId="37" fillId="4" borderId="15" xfId="0" applyNumberFormat="1" applyFont="1" applyFill="1" applyBorder="1" applyAlignment="1"/>
    <xf numFmtId="0" fontId="38" fillId="4" borderId="16" xfId="0" applyFont="1" applyFill="1" applyBorder="1" applyAlignment="1"/>
    <xf numFmtId="0" fontId="32" fillId="4" borderId="16" xfId="0" applyFont="1" applyFill="1" applyBorder="1" applyAlignment="1"/>
    <xf numFmtId="0" fontId="9" fillId="0" borderId="1" xfId="0" applyFont="1" applyBorder="1" applyAlignment="1"/>
    <xf numFmtId="0" fontId="6" fillId="0" borderId="1" xfId="0" applyFont="1" applyBorder="1" applyAlignment="1"/>
    <xf numFmtId="0" fontId="12" fillId="3" borderId="1" xfId="0" applyFont="1" applyFill="1" applyBorder="1" applyAlignment="1"/>
    <xf numFmtId="0" fontId="36" fillId="4" borderId="9" xfId="0" applyFont="1" applyFill="1" applyBorder="1" applyAlignment="1"/>
    <xf numFmtId="0" fontId="36" fillId="4" borderId="10" xfId="0" applyFont="1" applyFill="1" applyBorder="1" applyAlignment="1"/>
    <xf numFmtId="0" fontId="6" fillId="0" borderId="24" xfId="0" applyFont="1" applyBorder="1" applyAlignment="1"/>
    <xf numFmtId="0" fontId="0" fillId="0" borderId="1" xfId="0" applyBorder="1" applyAlignment="1"/>
    <xf numFmtId="0" fontId="6" fillId="0" borderId="24" xfId="0" applyFont="1" applyFill="1" applyBorder="1" applyAlignment="1"/>
    <xf numFmtId="0" fontId="0" fillId="0" borderId="0" xfId="0" applyFill="1" applyBorder="1" applyAlignment="1"/>
    <xf numFmtId="4" fontId="6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0" xfId="0" applyFont="1" applyBorder="1" applyAlignment="1"/>
    <xf numFmtId="15" fontId="7" fillId="0" borderId="25" xfId="0" applyNumberFormat="1" applyFont="1" applyFill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49" fillId="0" borderId="24" xfId="0" applyFont="1" applyFill="1" applyBorder="1" applyAlignment="1"/>
    <xf numFmtId="0" fontId="49" fillId="0" borderId="0" xfId="0" applyFont="1" applyAlignment="1"/>
    <xf numFmtId="0" fontId="7" fillId="0" borderId="25" xfId="0" applyFont="1" applyFill="1" applyBorder="1" applyAlignment="1">
      <alignment horizontal="center"/>
    </xf>
  </cellXfs>
  <cellStyles count="6">
    <cellStyle name="Comma" xfId="4" builtinId="3"/>
    <cellStyle name="Comma 2" xfId="5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3476625</xdr:colOff>
      <xdr:row>2</xdr:row>
      <xdr:rowOff>285750</xdr:rowOff>
    </xdr:from>
    <xdr:to>
      <xdr:col>0</xdr:col>
      <xdr:colOff>6191250</xdr:colOff>
      <xdr:row>7</xdr:row>
      <xdr:rowOff>381000</xdr:rowOff>
    </xdr:to>
    <xdr:pic>
      <xdr:nvPicPr>
        <xdr:cNvPr id="6145" name="Picture 2" descr="COAT OF ARMS -ca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1000125"/>
          <a:ext cx="2714625" cy="2705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C14"/>
  <sheetViews>
    <sheetView topLeftCell="A2" zoomScaleNormal="100" zoomScaleSheetLayoutView="100" workbookViewId="0">
      <selection activeCell="A9" sqref="A9"/>
    </sheetView>
  </sheetViews>
  <sheetFormatPr defaultRowHeight="15" x14ac:dyDescent="0.25"/>
  <cols>
    <col min="1" max="1" width="110.28515625" customWidth="1"/>
  </cols>
  <sheetData>
    <row r="2" spans="1:3" ht="41.25" x14ac:dyDescent="0.6">
      <c r="A2" s="567" t="s">
        <v>214</v>
      </c>
      <c r="B2" s="568"/>
      <c r="C2" s="568"/>
    </row>
    <row r="3" spans="1:3" ht="41.25" x14ac:dyDescent="0.6">
      <c r="A3" s="40"/>
    </row>
    <row r="4" spans="1:3" ht="40.5" x14ac:dyDescent="0.55000000000000004">
      <c r="A4" s="41"/>
    </row>
    <row r="5" spans="1:3" ht="41.25" x14ac:dyDescent="0.6">
      <c r="A5" s="40"/>
    </row>
    <row r="6" spans="1:3" ht="41.25" x14ac:dyDescent="0.6">
      <c r="A6" s="40"/>
    </row>
    <row r="7" spans="1:3" ht="41.25" x14ac:dyDescent="0.6">
      <c r="A7" s="40"/>
    </row>
    <row r="8" spans="1:3" ht="41.25" x14ac:dyDescent="0.6">
      <c r="A8" s="40"/>
    </row>
    <row r="9" spans="1:3" ht="35.25" x14ac:dyDescent="0.5">
      <c r="A9" s="82" t="s">
        <v>476</v>
      </c>
    </row>
    <row r="10" spans="1:3" ht="41.25" x14ac:dyDescent="0.6">
      <c r="A10" s="83" t="s">
        <v>475</v>
      </c>
    </row>
    <row r="12" spans="1:3" ht="41.25" x14ac:dyDescent="0.6">
      <c r="A12" s="42" t="s">
        <v>97</v>
      </c>
    </row>
    <row r="14" spans="1:3" ht="41.25" x14ac:dyDescent="0.6">
      <c r="A14" s="42" t="s">
        <v>213</v>
      </c>
    </row>
  </sheetData>
  <customSheetViews>
    <customSheetView guid="{4C9718BF-61F1-41C2-A52E-B816D4DE591F}" topLeftCell="A4">
      <selection activeCell="D11" sqref="D11"/>
      <pageMargins left="0.7" right="0.7" top="0.75" bottom="0.75" header="0.3" footer="0.3"/>
      <pageSetup paperSize="9" orientation="landscape" horizontalDpi="4294967294" verticalDpi="4294967294" r:id="rId1"/>
    </customSheetView>
    <customSheetView guid="{56511514-C106-4A14-9D9B-2736F085355C}" showPageBreaks="1" view="pageBreakPreview" topLeftCell="A5">
      <selection activeCell="A10" sqref="A10"/>
      <pageMargins left="0.7" right="0.7" top="0.75" bottom="0.75" header="0.3" footer="0.3"/>
      <pageSetup paperSize="9" orientation="landscape" horizontalDpi="4294967294" verticalDpi="4294967294" r:id="rId2"/>
    </customSheetView>
  </customSheetViews>
  <mergeCells count="1">
    <mergeCell ref="A2:C2"/>
  </mergeCells>
  <pageMargins left="0.7" right="0.7" top="0.75" bottom="0.75" header="0.3" footer="0.3"/>
  <pageSetup paperSize="9" orientation="landscape" horizontalDpi="4294967294" vertic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J160"/>
  <sheetViews>
    <sheetView topLeftCell="A130" zoomScaleNormal="100" zoomScaleSheetLayoutView="100" workbookViewId="0">
      <selection activeCell="M15" sqref="M15"/>
    </sheetView>
  </sheetViews>
  <sheetFormatPr defaultRowHeight="15.75" x14ac:dyDescent="0.25"/>
  <cols>
    <col min="1" max="1" width="44.85546875" customWidth="1"/>
    <col min="2" max="2" width="22.7109375" customWidth="1"/>
    <col min="3" max="3" width="14.42578125" style="224" hidden="1" customWidth="1"/>
    <col min="4" max="4" width="18.42578125" style="224" hidden="1" customWidth="1"/>
    <col min="5" max="5" width="17.85546875" style="242" hidden="1" customWidth="1"/>
    <col min="6" max="6" width="23.42578125" style="248" hidden="1" customWidth="1"/>
    <col min="7" max="7" width="16.7109375" style="248" customWidth="1"/>
    <col min="8" max="8" width="21.140625" style="255" customWidth="1"/>
    <col min="9" max="9" width="15.28515625" style="274" customWidth="1"/>
    <col min="10" max="10" width="14" style="429" customWidth="1"/>
  </cols>
  <sheetData>
    <row r="1" spans="1:10" ht="18.75" x14ac:dyDescent="0.3">
      <c r="A1" s="569" t="s">
        <v>499</v>
      </c>
      <c r="B1" s="570"/>
    </row>
    <row r="2" spans="1:10" x14ac:dyDescent="0.25">
      <c r="A2" s="288" t="s">
        <v>354</v>
      </c>
      <c r="B2" s="6"/>
      <c r="C2" s="232"/>
      <c r="D2" s="232"/>
      <c r="E2" s="244"/>
      <c r="F2" s="216"/>
      <c r="G2" s="216"/>
      <c r="H2" s="256"/>
      <c r="I2" s="276"/>
      <c r="J2" s="38"/>
    </row>
    <row r="3" spans="1:10" s="54" customFormat="1" ht="18.75" x14ac:dyDescent="0.3">
      <c r="A3" s="1" t="s">
        <v>69</v>
      </c>
      <c r="B3" s="4"/>
      <c r="C3" s="225" t="s">
        <v>308</v>
      </c>
      <c r="D3" s="225" t="s">
        <v>311</v>
      </c>
      <c r="E3" s="225" t="s">
        <v>313</v>
      </c>
      <c r="F3" s="249" t="s">
        <v>319</v>
      </c>
      <c r="G3" s="148" t="s">
        <v>323</v>
      </c>
      <c r="H3" s="148" t="s">
        <v>355</v>
      </c>
      <c r="I3" s="148" t="s">
        <v>372</v>
      </c>
      <c r="J3" s="430" t="s">
        <v>429</v>
      </c>
    </row>
    <row r="4" spans="1:10" s="13" customFormat="1" ht="18.75" x14ac:dyDescent="0.3">
      <c r="A4" s="48" t="s">
        <v>375</v>
      </c>
      <c r="B4" s="188" t="s">
        <v>321</v>
      </c>
      <c r="C4" s="226" t="s">
        <v>1</v>
      </c>
      <c r="D4" s="226" t="s">
        <v>1</v>
      </c>
      <c r="E4" s="226" t="s">
        <v>1</v>
      </c>
      <c r="F4" s="226" t="s">
        <v>1</v>
      </c>
      <c r="G4" s="226" t="s">
        <v>1</v>
      </c>
      <c r="H4" s="226" t="s">
        <v>1</v>
      </c>
      <c r="I4" s="275"/>
      <c r="J4" s="39"/>
    </row>
    <row r="5" spans="1:10" x14ac:dyDescent="0.25">
      <c r="A5" s="73" t="s">
        <v>312</v>
      </c>
      <c r="B5" s="20"/>
      <c r="C5" s="227">
        <v>0.06</v>
      </c>
      <c r="D5" s="227"/>
      <c r="E5" s="227"/>
      <c r="F5" s="216"/>
      <c r="G5" s="216"/>
      <c r="H5" s="256"/>
      <c r="I5" s="276"/>
      <c r="J5" s="38"/>
    </row>
    <row r="6" spans="1:10" s="13" customFormat="1" x14ac:dyDescent="0.25">
      <c r="A6" s="21" t="s">
        <v>2</v>
      </c>
      <c r="B6" s="20"/>
      <c r="C6" s="228">
        <v>10.6</v>
      </c>
      <c r="D6" s="229">
        <v>11.2</v>
      </c>
      <c r="E6" s="243">
        <v>11.7</v>
      </c>
      <c r="F6" s="216">
        <v>12</v>
      </c>
      <c r="G6" s="216">
        <v>12</v>
      </c>
      <c r="H6" s="216">
        <v>14</v>
      </c>
      <c r="I6" s="275">
        <v>16</v>
      </c>
      <c r="J6" s="39">
        <v>18</v>
      </c>
    </row>
    <row r="7" spans="1:10" s="13" customFormat="1" x14ac:dyDescent="0.25">
      <c r="A7" s="21" t="s">
        <v>3</v>
      </c>
      <c r="B7" s="20"/>
      <c r="C7" s="228">
        <v>12.8</v>
      </c>
      <c r="D7" s="229">
        <v>13.6</v>
      </c>
      <c r="E7" s="243">
        <v>14.3</v>
      </c>
      <c r="F7" s="216">
        <v>15</v>
      </c>
      <c r="G7" s="216">
        <v>18</v>
      </c>
      <c r="H7" s="216">
        <v>21</v>
      </c>
      <c r="I7" s="275">
        <v>24</v>
      </c>
      <c r="J7" s="39">
        <v>28</v>
      </c>
    </row>
    <row r="8" spans="1:10" x14ac:dyDescent="0.25">
      <c r="A8" s="153" t="s">
        <v>4</v>
      </c>
      <c r="B8" s="17"/>
      <c r="C8" s="228">
        <v>12.8</v>
      </c>
      <c r="D8" s="229">
        <v>13.6</v>
      </c>
      <c r="E8" s="243">
        <v>14.3</v>
      </c>
      <c r="F8" s="216">
        <v>15</v>
      </c>
      <c r="G8" s="216">
        <v>18</v>
      </c>
      <c r="H8" s="216">
        <v>21</v>
      </c>
      <c r="I8" s="275">
        <v>24</v>
      </c>
      <c r="J8" s="39">
        <v>28</v>
      </c>
    </row>
    <row r="9" spans="1:10" x14ac:dyDescent="0.25">
      <c r="A9" s="153" t="s">
        <v>5</v>
      </c>
      <c r="B9" s="17"/>
      <c r="C9" s="228">
        <v>12.8</v>
      </c>
      <c r="D9" s="229">
        <v>13.6</v>
      </c>
      <c r="E9" s="243">
        <v>14.3</v>
      </c>
      <c r="F9" s="216">
        <v>15</v>
      </c>
      <c r="G9" s="216">
        <v>18</v>
      </c>
      <c r="H9" s="216">
        <v>21</v>
      </c>
      <c r="I9" s="275">
        <v>24</v>
      </c>
      <c r="J9" s="39">
        <v>28</v>
      </c>
    </row>
    <row r="10" spans="1:10" x14ac:dyDescent="0.25">
      <c r="A10" s="153" t="s">
        <v>6</v>
      </c>
      <c r="B10" s="17"/>
      <c r="C10" s="228">
        <v>12.8</v>
      </c>
      <c r="D10" s="229">
        <v>13.6</v>
      </c>
      <c r="E10" s="243">
        <v>14.3</v>
      </c>
      <c r="F10" s="216">
        <v>15</v>
      </c>
      <c r="G10" s="216">
        <v>18</v>
      </c>
      <c r="H10" s="216">
        <v>21</v>
      </c>
      <c r="I10" s="275">
        <v>24</v>
      </c>
      <c r="J10" s="39">
        <v>28</v>
      </c>
    </row>
    <row r="11" spans="1:10" x14ac:dyDescent="0.25">
      <c r="A11" s="153" t="s">
        <v>7</v>
      </c>
      <c r="B11" s="17"/>
      <c r="C11" s="228">
        <v>12.8</v>
      </c>
      <c r="D11" s="229">
        <v>13.6</v>
      </c>
      <c r="E11" s="243">
        <v>14.3</v>
      </c>
      <c r="F11" s="216">
        <v>15</v>
      </c>
      <c r="G11" s="216">
        <v>18</v>
      </c>
      <c r="H11" s="216">
        <v>21</v>
      </c>
      <c r="I11" s="275">
        <v>24</v>
      </c>
      <c r="J11" s="39">
        <v>28</v>
      </c>
    </row>
    <row r="12" spans="1:10" x14ac:dyDescent="0.25">
      <c r="A12" s="153" t="s">
        <v>8</v>
      </c>
      <c r="B12" s="17"/>
      <c r="C12" s="228">
        <v>12.8</v>
      </c>
      <c r="D12" s="229">
        <v>13.6</v>
      </c>
      <c r="E12" s="243">
        <v>14.3</v>
      </c>
      <c r="F12" s="216">
        <v>15</v>
      </c>
      <c r="G12" s="216">
        <v>18</v>
      </c>
      <c r="H12" s="216">
        <v>21</v>
      </c>
      <c r="I12" s="275">
        <v>24</v>
      </c>
      <c r="J12" s="39">
        <v>28</v>
      </c>
    </row>
    <row r="13" spans="1:10" x14ac:dyDescent="0.25">
      <c r="A13" s="153" t="s">
        <v>9</v>
      </c>
      <c r="B13" s="17"/>
      <c r="C13" s="228">
        <v>12.8</v>
      </c>
      <c r="D13" s="229">
        <v>13.6</v>
      </c>
      <c r="E13" s="243">
        <v>14.3</v>
      </c>
      <c r="F13" s="216">
        <v>15</v>
      </c>
      <c r="G13" s="216">
        <v>18</v>
      </c>
      <c r="H13" s="216">
        <v>21</v>
      </c>
      <c r="I13" s="275">
        <v>24</v>
      </c>
      <c r="J13" s="39">
        <v>28</v>
      </c>
    </row>
    <row r="14" spans="1:10" x14ac:dyDescent="0.25">
      <c r="A14" s="153" t="s">
        <v>10</v>
      </c>
      <c r="B14" s="17"/>
      <c r="C14" s="228">
        <v>12.8</v>
      </c>
      <c r="D14" s="229">
        <v>13.6</v>
      </c>
      <c r="E14" s="243">
        <v>14.3</v>
      </c>
      <c r="F14" s="216">
        <v>15</v>
      </c>
      <c r="G14" s="216">
        <v>18</v>
      </c>
      <c r="H14" s="216">
        <v>21</v>
      </c>
      <c r="I14" s="275">
        <v>24</v>
      </c>
      <c r="J14" s="39">
        <v>28</v>
      </c>
    </row>
    <row r="15" spans="1:10" x14ac:dyDescent="0.25">
      <c r="A15" s="153" t="s">
        <v>11</v>
      </c>
      <c r="B15" s="17"/>
      <c r="C15" s="228">
        <v>12.8</v>
      </c>
      <c r="D15" s="229">
        <v>13.6</v>
      </c>
      <c r="E15" s="243">
        <v>14.3</v>
      </c>
      <c r="F15" s="216">
        <v>15</v>
      </c>
      <c r="G15" s="216">
        <v>18</v>
      </c>
      <c r="H15" s="216">
        <v>21</v>
      </c>
      <c r="I15" s="275">
        <v>24</v>
      </c>
      <c r="J15" s="39">
        <v>28</v>
      </c>
    </row>
    <row r="16" spans="1:10" s="13" customFormat="1" x14ac:dyDescent="0.25">
      <c r="A16" s="21" t="s">
        <v>12</v>
      </c>
      <c r="B16" s="20" t="s">
        <v>97</v>
      </c>
      <c r="C16" s="229" t="s">
        <v>232</v>
      </c>
      <c r="D16" s="229" t="s">
        <v>232</v>
      </c>
      <c r="E16" s="243" t="s">
        <v>232</v>
      </c>
      <c r="F16" s="216" t="s">
        <v>232</v>
      </c>
      <c r="G16" s="216" t="s">
        <v>232</v>
      </c>
      <c r="H16" s="216" t="s">
        <v>232</v>
      </c>
      <c r="I16" s="216" t="s">
        <v>232</v>
      </c>
      <c r="J16" s="216" t="s">
        <v>232</v>
      </c>
    </row>
    <row r="17" spans="1:10" s="13" customFormat="1" x14ac:dyDescent="0.25">
      <c r="A17" s="21"/>
      <c r="B17" s="20"/>
      <c r="C17" s="230"/>
      <c r="D17" s="230"/>
      <c r="E17" s="243"/>
      <c r="F17" s="216"/>
      <c r="G17" s="216"/>
      <c r="H17" s="256"/>
      <c r="I17" s="275"/>
      <c r="J17" s="39"/>
    </row>
    <row r="18" spans="1:10" s="13" customFormat="1" x14ac:dyDescent="0.25">
      <c r="A18" s="154" t="s">
        <v>70</v>
      </c>
      <c r="B18" s="20"/>
      <c r="C18" s="230"/>
      <c r="D18" s="230"/>
      <c r="E18" s="243"/>
      <c r="F18" s="216"/>
      <c r="G18" s="216"/>
      <c r="H18" s="256"/>
      <c r="I18" s="275"/>
      <c r="J18" s="39"/>
    </row>
    <row r="19" spans="1:10" s="97" customFormat="1" x14ac:dyDescent="0.25">
      <c r="A19" s="151"/>
      <c r="B19" s="88"/>
      <c r="C19" s="219"/>
      <c r="D19" s="219"/>
      <c r="E19" s="219"/>
      <c r="F19" s="216"/>
      <c r="G19" s="216"/>
      <c r="H19" s="256"/>
      <c r="I19" s="218"/>
      <c r="J19" s="138"/>
    </row>
    <row r="20" spans="1:10" s="13" customFormat="1" ht="18.75" x14ac:dyDescent="0.3">
      <c r="A20" s="1"/>
      <c r="B20" s="94" t="s">
        <v>321</v>
      </c>
      <c r="C20" s="225" t="s">
        <v>308</v>
      </c>
      <c r="D20" s="225" t="s">
        <v>311</v>
      </c>
      <c r="E20" s="225" t="s">
        <v>313</v>
      </c>
      <c r="F20" s="249" t="s">
        <v>319</v>
      </c>
      <c r="G20" s="148" t="s">
        <v>323</v>
      </c>
      <c r="H20" s="148" t="s">
        <v>355</v>
      </c>
      <c r="I20" s="148" t="s">
        <v>372</v>
      </c>
      <c r="J20" s="430" t="s">
        <v>429</v>
      </c>
    </row>
    <row r="21" spans="1:10" s="13" customFormat="1" x14ac:dyDescent="0.25">
      <c r="A21" s="48"/>
      <c r="B21" s="5"/>
      <c r="C21" s="230"/>
      <c r="D21" s="230"/>
      <c r="E21" s="243"/>
      <c r="F21" s="216"/>
      <c r="G21" s="216"/>
      <c r="H21" s="256"/>
      <c r="I21" s="275"/>
      <c r="J21" s="39"/>
    </row>
    <row r="22" spans="1:10" s="13" customFormat="1" x14ac:dyDescent="0.25">
      <c r="A22" s="19" t="s">
        <v>2</v>
      </c>
      <c r="B22" s="5" t="s">
        <v>109</v>
      </c>
      <c r="C22" s="228">
        <v>10.6</v>
      </c>
      <c r="D22" s="228">
        <v>11.2</v>
      </c>
      <c r="E22" s="243">
        <v>11.7</v>
      </c>
      <c r="F22" s="216">
        <v>12</v>
      </c>
      <c r="G22" s="216">
        <v>12</v>
      </c>
      <c r="H22" s="216">
        <v>14</v>
      </c>
      <c r="I22" s="275">
        <v>16</v>
      </c>
      <c r="J22" s="39">
        <v>18</v>
      </c>
    </row>
    <row r="23" spans="1:10" s="13" customFormat="1" x14ac:dyDescent="0.25">
      <c r="A23" s="20"/>
      <c r="B23" s="21" t="s">
        <v>13</v>
      </c>
      <c r="C23" s="228">
        <v>15.6</v>
      </c>
      <c r="D23" s="228">
        <v>16.5</v>
      </c>
      <c r="E23" s="243">
        <v>17.2</v>
      </c>
      <c r="F23" s="216">
        <v>18</v>
      </c>
      <c r="G23" s="216">
        <v>18</v>
      </c>
      <c r="H23" s="216">
        <v>21</v>
      </c>
      <c r="I23" s="275">
        <v>24</v>
      </c>
      <c r="J23" s="39">
        <v>28</v>
      </c>
    </row>
    <row r="24" spans="1:10" s="13" customFormat="1" x14ac:dyDescent="0.25">
      <c r="A24" s="20"/>
      <c r="B24" s="21" t="s">
        <v>14</v>
      </c>
      <c r="C24" s="228">
        <v>26.2</v>
      </c>
      <c r="D24" s="228">
        <v>27.8</v>
      </c>
      <c r="E24" s="243">
        <v>28.9</v>
      </c>
      <c r="F24" s="216">
        <v>30</v>
      </c>
      <c r="G24" s="216">
        <v>30</v>
      </c>
      <c r="H24" s="216">
        <v>35</v>
      </c>
      <c r="I24" s="275">
        <v>40</v>
      </c>
      <c r="J24" s="39">
        <v>46</v>
      </c>
    </row>
    <row r="25" spans="1:10" s="13" customFormat="1" x14ac:dyDescent="0.25">
      <c r="A25" s="20"/>
      <c r="B25" s="21" t="s">
        <v>15</v>
      </c>
      <c r="C25" s="228">
        <v>35</v>
      </c>
      <c r="D25" s="228">
        <v>37.1</v>
      </c>
      <c r="E25" s="243">
        <v>38.6</v>
      </c>
      <c r="F25" s="216">
        <v>41</v>
      </c>
      <c r="G25" s="216">
        <v>41</v>
      </c>
      <c r="H25" s="216">
        <v>47</v>
      </c>
      <c r="I25" s="275">
        <v>54</v>
      </c>
      <c r="J25" s="39">
        <v>62</v>
      </c>
    </row>
    <row r="26" spans="1:10" ht="31.5" x14ac:dyDescent="0.25">
      <c r="A26" s="10" t="s">
        <v>296</v>
      </c>
      <c r="B26" s="17"/>
      <c r="C26" s="231"/>
      <c r="D26" s="231"/>
      <c r="E26" s="244"/>
      <c r="F26" s="216"/>
      <c r="G26" s="216"/>
      <c r="H26" s="256"/>
      <c r="I26" s="276"/>
      <c r="J26" s="38"/>
    </row>
    <row r="27" spans="1:10" x14ac:dyDescent="0.25">
      <c r="A27" s="10"/>
      <c r="B27" s="7" t="s">
        <v>109</v>
      </c>
      <c r="C27" s="231">
        <v>12.8</v>
      </c>
      <c r="D27" s="228">
        <v>13.6</v>
      </c>
      <c r="E27" s="244">
        <v>14.3</v>
      </c>
      <c r="F27" s="216">
        <v>15</v>
      </c>
      <c r="G27" s="216">
        <v>18</v>
      </c>
      <c r="H27" s="216">
        <v>21</v>
      </c>
      <c r="I27" s="276">
        <v>24</v>
      </c>
      <c r="J27" s="38">
        <v>28</v>
      </c>
    </row>
    <row r="28" spans="1:10" x14ac:dyDescent="0.25">
      <c r="A28" s="17"/>
      <c r="B28" s="2" t="s">
        <v>13</v>
      </c>
      <c r="C28" s="231">
        <v>26.2</v>
      </c>
      <c r="D28" s="228">
        <v>27.8</v>
      </c>
      <c r="E28" s="244">
        <v>29.2</v>
      </c>
      <c r="F28" s="216">
        <v>31</v>
      </c>
      <c r="G28" s="216">
        <v>37</v>
      </c>
      <c r="H28" s="216">
        <v>43</v>
      </c>
      <c r="I28" s="276">
        <v>49</v>
      </c>
      <c r="J28" s="38">
        <v>56</v>
      </c>
    </row>
    <row r="29" spans="1:10" x14ac:dyDescent="0.25">
      <c r="A29" s="17"/>
      <c r="B29" s="2" t="s">
        <v>14</v>
      </c>
      <c r="C29" s="231">
        <v>35</v>
      </c>
      <c r="D29" s="228">
        <v>37.1</v>
      </c>
      <c r="E29" s="244">
        <v>39</v>
      </c>
      <c r="F29" s="216">
        <v>41</v>
      </c>
      <c r="G29" s="216">
        <v>49</v>
      </c>
      <c r="H29" s="216">
        <v>56</v>
      </c>
      <c r="I29" s="276">
        <v>64</v>
      </c>
      <c r="J29" s="38">
        <v>74</v>
      </c>
    </row>
    <row r="30" spans="1:10" x14ac:dyDescent="0.25">
      <c r="A30" s="17"/>
      <c r="B30" s="2" t="s">
        <v>279</v>
      </c>
      <c r="C30" s="231">
        <v>43.6</v>
      </c>
      <c r="D30" s="228">
        <v>46.2</v>
      </c>
      <c r="E30" s="244">
        <v>48.5</v>
      </c>
      <c r="F30" s="216">
        <v>51</v>
      </c>
      <c r="G30" s="216">
        <v>61</v>
      </c>
      <c r="H30" s="216">
        <v>70</v>
      </c>
      <c r="I30" s="276">
        <v>81</v>
      </c>
      <c r="J30" s="38">
        <v>93</v>
      </c>
    </row>
    <row r="31" spans="1:10" x14ac:dyDescent="0.25">
      <c r="A31" s="153"/>
      <c r="B31" s="17"/>
      <c r="C31" s="232"/>
      <c r="D31" s="232"/>
      <c r="E31" s="244"/>
      <c r="F31" s="216"/>
      <c r="G31" s="216"/>
      <c r="H31" s="257"/>
      <c r="I31" s="276"/>
      <c r="J31" s="38"/>
    </row>
    <row r="32" spans="1:10" x14ac:dyDescent="0.25">
      <c r="A32" s="153"/>
      <c r="B32" s="17"/>
      <c r="C32" s="232"/>
      <c r="D32" s="232"/>
      <c r="E32" s="244"/>
      <c r="F32" s="216"/>
      <c r="G32" s="216"/>
      <c r="H32" s="256"/>
      <c r="I32" s="276"/>
      <c r="J32" s="38"/>
    </row>
    <row r="33" spans="1:10" s="97" customFormat="1" ht="18.75" x14ac:dyDescent="0.3">
      <c r="A33" s="151" t="s">
        <v>107</v>
      </c>
      <c r="B33" s="58" t="s">
        <v>321</v>
      </c>
      <c r="C33" s="219"/>
      <c r="D33" s="219"/>
      <c r="E33" s="219"/>
      <c r="F33" s="216"/>
      <c r="G33" s="254"/>
      <c r="H33" s="256"/>
      <c r="I33" s="218"/>
      <c r="J33" s="138"/>
    </row>
    <row r="34" spans="1:10" ht="18.75" x14ac:dyDescent="0.3">
      <c r="A34" s="4"/>
      <c r="B34" s="4"/>
      <c r="C34" s="225" t="s">
        <v>308</v>
      </c>
      <c r="D34" s="225" t="s">
        <v>311</v>
      </c>
      <c r="E34" s="245" t="s">
        <v>313</v>
      </c>
      <c r="F34" s="249" t="s">
        <v>319</v>
      </c>
      <c r="G34" s="249" t="s">
        <v>323</v>
      </c>
      <c r="H34" s="148" t="s">
        <v>355</v>
      </c>
      <c r="I34" s="148" t="s">
        <v>372</v>
      </c>
      <c r="J34" s="430" t="s">
        <v>429</v>
      </c>
    </row>
    <row r="35" spans="1:10" s="90" customFormat="1" x14ac:dyDescent="0.25">
      <c r="A35" s="155" t="s">
        <v>2</v>
      </c>
      <c r="B35" s="156"/>
      <c r="C35" s="219">
        <v>118.3</v>
      </c>
      <c r="D35" s="219">
        <v>125.4</v>
      </c>
      <c r="E35" s="216">
        <v>131.69999999999999</v>
      </c>
      <c r="F35" s="216">
        <v>138</v>
      </c>
      <c r="G35" s="216" t="s">
        <v>74</v>
      </c>
      <c r="H35" s="216" t="s">
        <v>74</v>
      </c>
      <c r="I35" s="216" t="s">
        <v>74</v>
      </c>
      <c r="J35" s="216" t="s">
        <v>74</v>
      </c>
    </row>
    <row r="36" spans="1:10" s="90" customFormat="1" x14ac:dyDescent="0.25">
      <c r="A36" s="155" t="s">
        <v>3</v>
      </c>
      <c r="B36" s="156"/>
      <c r="C36" s="219">
        <v>177.6</v>
      </c>
      <c r="D36" s="219">
        <v>188.3</v>
      </c>
      <c r="E36" s="216">
        <v>197.7</v>
      </c>
      <c r="F36" s="216">
        <v>208</v>
      </c>
      <c r="G36" s="216">
        <v>250</v>
      </c>
      <c r="H36" s="216">
        <v>288</v>
      </c>
      <c r="I36" s="216">
        <v>331</v>
      </c>
      <c r="J36" s="432">
        <v>381</v>
      </c>
    </row>
    <row r="37" spans="1:10" s="54" customFormat="1" x14ac:dyDescent="0.25">
      <c r="A37" s="156" t="s">
        <v>4</v>
      </c>
      <c r="B37" s="156"/>
      <c r="C37" s="219">
        <v>118.3</v>
      </c>
      <c r="D37" s="219">
        <v>125.4</v>
      </c>
      <c r="E37" s="216">
        <v>131.69999999999999</v>
      </c>
      <c r="F37" s="216">
        <v>138</v>
      </c>
      <c r="G37" s="216">
        <v>166</v>
      </c>
      <c r="H37" s="216">
        <v>191</v>
      </c>
      <c r="I37" s="216">
        <v>220</v>
      </c>
      <c r="J37" s="433">
        <v>253</v>
      </c>
    </row>
    <row r="38" spans="1:10" s="54" customFormat="1" x14ac:dyDescent="0.25">
      <c r="A38" s="156" t="s">
        <v>5</v>
      </c>
      <c r="B38" s="156"/>
      <c r="C38" s="219">
        <v>177.6</v>
      </c>
      <c r="D38" s="219">
        <v>188.3</v>
      </c>
      <c r="E38" s="216">
        <v>197.7</v>
      </c>
      <c r="F38" s="216">
        <v>208</v>
      </c>
      <c r="G38" s="216">
        <v>250</v>
      </c>
      <c r="H38" s="216">
        <v>288</v>
      </c>
      <c r="I38" s="216">
        <v>331</v>
      </c>
      <c r="J38" s="432">
        <v>381</v>
      </c>
    </row>
    <row r="39" spans="1:10" s="54" customFormat="1" x14ac:dyDescent="0.25">
      <c r="A39" s="156" t="s">
        <v>6</v>
      </c>
      <c r="B39" s="156"/>
      <c r="C39" s="219">
        <v>153.6</v>
      </c>
      <c r="D39" s="219">
        <v>162.80000000000001</v>
      </c>
      <c r="E39" s="216">
        <v>170.9</v>
      </c>
      <c r="F39" s="216">
        <v>179</v>
      </c>
      <c r="G39" s="216">
        <v>215</v>
      </c>
      <c r="H39" s="216">
        <v>247</v>
      </c>
      <c r="I39" s="216">
        <v>284</v>
      </c>
      <c r="J39" s="433">
        <v>327</v>
      </c>
    </row>
    <row r="40" spans="1:10" s="54" customFormat="1" x14ac:dyDescent="0.25">
      <c r="A40" s="156" t="s">
        <v>7</v>
      </c>
      <c r="B40" s="156"/>
      <c r="C40" s="219">
        <v>153.6</v>
      </c>
      <c r="D40" s="219">
        <v>162.80000000000001</v>
      </c>
      <c r="E40" s="216">
        <v>170.9</v>
      </c>
      <c r="F40" s="216">
        <v>179</v>
      </c>
      <c r="G40" s="216">
        <v>215</v>
      </c>
      <c r="H40" s="216">
        <v>247</v>
      </c>
      <c r="I40" s="216">
        <v>284</v>
      </c>
      <c r="J40" s="433">
        <v>327</v>
      </c>
    </row>
    <row r="41" spans="1:10" s="54" customFormat="1" x14ac:dyDescent="0.25">
      <c r="A41" s="156" t="s">
        <v>8</v>
      </c>
      <c r="B41" s="156"/>
      <c r="C41" s="219">
        <v>153.6</v>
      </c>
      <c r="D41" s="219">
        <v>162.80000000000001</v>
      </c>
      <c r="E41" s="216">
        <v>170.9</v>
      </c>
      <c r="F41" s="216">
        <v>179</v>
      </c>
      <c r="G41" s="216">
        <v>215</v>
      </c>
      <c r="H41" s="216">
        <v>247</v>
      </c>
      <c r="I41" s="216">
        <v>284</v>
      </c>
      <c r="J41" s="433">
        <v>327</v>
      </c>
    </row>
    <row r="42" spans="1:10" s="54" customFormat="1" x14ac:dyDescent="0.25">
      <c r="A42" s="156" t="s">
        <v>10</v>
      </c>
      <c r="B42" s="156"/>
      <c r="C42" s="219">
        <v>153.6</v>
      </c>
      <c r="D42" s="219">
        <v>162.80000000000001</v>
      </c>
      <c r="E42" s="216">
        <v>170.9</v>
      </c>
      <c r="F42" s="216">
        <v>179</v>
      </c>
      <c r="G42" s="216">
        <v>215</v>
      </c>
      <c r="H42" s="216">
        <v>247</v>
      </c>
      <c r="I42" s="216">
        <v>284</v>
      </c>
      <c r="J42" s="433">
        <v>327</v>
      </c>
    </row>
    <row r="43" spans="1:10" s="54" customFormat="1" x14ac:dyDescent="0.25">
      <c r="A43" s="156" t="s">
        <v>9</v>
      </c>
      <c r="B43" s="156"/>
      <c r="C43" s="219">
        <v>153.6</v>
      </c>
      <c r="D43" s="219">
        <v>162.80000000000001</v>
      </c>
      <c r="E43" s="216">
        <v>170.9</v>
      </c>
      <c r="F43" s="216">
        <v>179</v>
      </c>
      <c r="G43" s="216">
        <v>215</v>
      </c>
      <c r="H43" s="216">
        <v>247</v>
      </c>
      <c r="I43" s="216">
        <v>284</v>
      </c>
      <c r="J43" s="433">
        <v>327</v>
      </c>
    </row>
    <row r="44" spans="1:10" s="54" customFormat="1" x14ac:dyDescent="0.25">
      <c r="A44" s="156" t="s">
        <v>11</v>
      </c>
      <c r="B44" s="156"/>
      <c r="C44" s="219">
        <v>153.6</v>
      </c>
      <c r="D44" s="219">
        <v>162.80000000000001</v>
      </c>
      <c r="E44" s="216">
        <v>170.9</v>
      </c>
      <c r="F44" s="216">
        <v>179</v>
      </c>
      <c r="G44" s="216">
        <v>215</v>
      </c>
      <c r="H44" s="216">
        <v>247</v>
      </c>
      <c r="I44" s="216">
        <v>284</v>
      </c>
      <c r="J44" s="433">
        <v>327</v>
      </c>
    </row>
    <row r="45" spans="1:10" s="54" customFormat="1" x14ac:dyDescent="0.25">
      <c r="A45" s="157" t="s">
        <v>12</v>
      </c>
      <c r="B45" s="156"/>
      <c r="C45" s="219">
        <v>0</v>
      </c>
      <c r="D45" s="219">
        <v>0</v>
      </c>
      <c r="E45" s="219">
        <v>0</v>
      </c>
      <c r="F45" s="219">
        <v>0</v>
      </c>
      <c r="G45" s="219" t="s">
        <v>74</v>
      </c>
      <c r="H45" s="219" t="s">
        <v>74</v>
      </c>
      <c r="I45" s="216" t="s">
        <v>74</v>
      </c>
      <c r="J45" s="216" t="s">
        <v>74</v>
      </c>
    </row>
    <row r="46" spans="1:10" s="54" customFormat="1" x14ac:dyDescent="0.25">
      <c r="A46" s="153" t="s">
        <v>78</v>
      </c>
      <c r="B46" s="153"/>
      <c r="C46" s="219">
        <v>118.3</v>
      </c>
      <c r="D46" s="219">
        <v>125.4</v>
      </c>
      <c r="E46" s="216">
        <v>131.69999999999999</v>
      </c>
      <c r="F46" s="216">
        <v>138</v>
      </c>
      <c r="G46" s="216" t="s">
        <v>74</v>
      </c>
      <c r="H46" s="216" t="s">
        <v>74</v>
      </c>
      <c r="I46" s="216" t="s">
        <v>74</v>
      </c>
      <c r="J46" s="216" t="s">
        <v>74</v>
      </c>
    </row>
    <row r="47" spans="1:10" x14ac:dyDescent="0.25">
      <c r="A47" s="7" t="s">
        <v>110</v>
      </c>
      <c r="B47" s="153"/>
      <c r="C47" s="278">
        <v>355</v>
      </c>
      <c r="D47" s="278">
        <v>376.3</v>
      </c>
      <c r="E47" s="216">
        <v>395.1</v>
      </c>
      <c r="F47" s="216">
        <v>415</v>
      </c>
      <c r="G47" s="216">
        <v>498</v>
      </c>
      <c r="H47" s="216">
        <v>573</v>
      </c>
      <c r="I47" s="218">
        <v>659</v>
      </c>
      <c r="J47" s="38">
        <v>758</v>
      </c>
    </row>
    <row r="48" spans="1:10" ht="23.25" x14ac:dyDescent="0.35">
      <c r="A48" s="577" t="s">
        <v>209</v>
      </c>
      <c r="B48" s="578"/>
      <c r="C48" s="232"/>
      <c r="D48" s="232"/>
      <c r="E48" s="244"/>
      <c r="F48" s="216"/>
      <c r="G48" s="216"/>
      <c r="H48" s="256"/>
      <c r="I48" s="276"/>
      <c r="J48" s="38"/>
    </row>
    <row r="49" spans="1:10" s="97" customFormat="1" ht="18.75" x14ac:dyDescent="0.3">
      <c r="A49" s="151" t="s">
        <v>29</v>
      </c>
      <c r="B49" s="58" t="s">
        <v>321</v>
      </c>
      <c r="C49" s="219"/>
      <c r="D49" s="219"/>
      <c r="E49" s="219"/>
      <c r="F49" s="216"/>
      <c r="G49" s="216"/>
      <c r="H49" s="256"/>
      <c r="I49" s="218"/>
      <c r="J49" s="138"/>
    </row>
    <row r="50" spans="1:10" ht="18.75" x14ac:dyDescent="0.3">
      <c r="A50" s="4"/>
      <c r="B50" s="187"/>
      <c r="C50" s="225" t="s">
        <v>308</v>
      </c>
      <c r="D50" s="225" t="s">
        <v>311</v>
      </c>
      <c r="E50" s="245" t="s">
        <v>313</v>
      </c>
      <c r="F50" s="249" t="s">
        <v>319</v>
      </c>
      <c r="G50" s="249" t="s">
        <v>323</v>
      </c>
      <c r="H50" s="148" t="s">
        <v>355</v>
      </c>
      <c r="I50" s="148" t="s">
        <v>372</v>
      </c>
      <c r="J50" s="430" t="s">
        <v>429</v>
      </c>
    </row>
    <row r="51" spans="1:10" x14ac:dyDescent="0.25">
      <c r="A51" s="156" t="s">
        <v>2</v>
      </c>
      <c r="B51" s="153"/>
      <c r="C51" s="278">
        <v>1893.1</v>
      </c>
      <c r="D51" s="278">
        <v>2006.7</v>
      </c>
      <c r="E51" s="216">
        <v>2107</v>
      </c>
      <c r="F51" s="216">
        <v>2212.4</v>
      </c>
      <c r="G51" s="216">
        <v>2654</v>
      </c>
      <c r="H51" s="216">
        <v>3052</v>
      </c>
      <c r="I51" s="218">
        <v>3510</v>
      </c>
      <c r="J51" s="38">
        <v>4037</v>
      </c>
    </row>
    <row r="52" spans="1:10" x14ac:dyDescent="0.25">
      <c r="A52" s="156" t="s">
        <v>3</v>
      </c>
      <c r="B52" s="153"/>
      <c r="C52" s="278">
        <v>2247.9</v>
      </c>
      <c r="D52" s="278">
        <v>2382.8000000000002</v>
      </c>
      <c r="E52" s="216">
        <v>2501.9</v>
      </c>
      <c r="F52" s="216">
        <v>2627</v>
      </c>
      <c r="G52" s="216">
        <v>3152</v>
      </c>
      <c r="H52" s="216">
        <v>3625</v>
      </c>
      <c r="I52" s="218">
        <v>4169</v>
      </c>
      <c r="J52" s="38">
        <v>4794</v>
      </c>
    </row>
    <row r="53" spans="1:10" x14ac:dyDescent="0.25">
      <c r="A53" s="156" t="s">
        <v>4</v>
      </c>
      <c r="B53" s="153"/>
      <c r="C53" s="278">
        <v>1893.1</v>
      </c>
      <c r="D53" s="278">
        <v>2006.7</v>
      </c>
      <c r="E53" s="216">
        <v>2107</v>
      </c>
      <c r="F53" s="216">
        <v>2212.4</v>
      </c>
      <c r="G53" s="216">
        <v>2654</v>
      </c>
      <c r="H53" s="216">
        <v>3052</v>
      </c>
      <c r="I53" s="218">
        <v>3510</v>
      </c>
      <c r="J53" s="38">
        <v>4037</v>
      </c>
    </row>
    <row r="54" spans="1:10" x14ac:dyDescent="0.25">
      <c r="A54" s="156" t="s">
        <v>5</v>
      </c>
      <c r="B54" s="153"/>
      <c r="C54" s="278">
        <v>2247.9</v>
      </c>
      <c r="D54" s="278">
        <v>2382.8000000000002</v>
      </c>
      <c r="E54" s="216">
        <v>2501.9</v>
      </c>
      <c r="F54" s="216">
        <v>2627</v>
      </c>
      <c r="G54" s="216">
        <v>3152</v>
      </c>
      <c r="H54" s="216">
        <v>3625</v>
      </c>
      <c r="I54" s="218">
        <v>4169</v>
      </c>
      <c r="J54" s="38">
        <v>4794</v>
      </c>
    </row>
    <row r="55" spans="1:10" x14ac:dyDescent="0.25">
      <c r="A55" s="156" t="s">
        <v>6</v>
      </c>
      <c r="B55" s="153"/>
      <c r="C55" s="278">
        <v>2247.9</v>
      </c>
      <c r="D55" s="278">
        <v>2382.8000000000002</v>
      </c>
      <c r="E55" s="216">
        <v>2501.9</v>
      </c>
      <c r="F55" s="216">
        <v>2627</v>
      </c>
      <c r="G55" s="216">
        <v>3152</v>
      </c>
      <c r="H55" s="216">
        <v>3625</v>
      </c>
      <c r="I55" s="218">
        <v>4169</v>
      </c>
      <c r="J55" s="38">
        <v>4794</v>
      </c>
    </row>
    <row r="56" spans="1:10" x14ac:dyDescent="0.25">
      <c r="A56" s="156" t="s">
        <v>7</v>
      </c>
      <c r="B56" s="153"/>
      <c r="C56" s="278">
        <v>2247.9</v>
      </c>
      <c r="D56" s="278">
        <v>2382.8000000000002</v>
      </c>
      <c r="E56" s="216">
        <v>2501.9</v>
      </c>
      <c r="F56" s="216">
        <v>2627</v>
      </c>
      <c r="G56" s="216">
        <v>3152</v>
      </c>
      <c r="H56" s="216">
        <v>3625</v>
      </c>
      <c r="I56" s="218">
        <v>4169</v>
      </c>
      <c r="J56" s="38">
        <v>4794</v>
      </c>
    </row>
    <row r="57" spans="1:10" x14ac:dyDescent="0.25">
      <c r="A57" s="156" t="s">
        <v>8</v>
      </c>
      <c r="B57" s="153"/>
      <c r="C57" s="278">
        <v>2247.9</v>
      </c>
      <c r="D57" s="278">
        <v>2382.8000000000002</v>
      </c>
      <c r="E57" s="216">
        <v>2501.9</v>
      </c>
      <c r="F57" s="216">
        <v>2627</v>
      </c>
      <c r="G57" s="216">
        <v>3152</v>
      </c>
      <c r="H57" s="216">
        <v>3625</v>
      </c>
      <c r="I57" s="218">
        <v>4169</v>
      </c>
      <c r="J57" s="38">
        <v>4794</v>
      </c>
    </row>
    <row r="58" spans="1:10" x14ac:dyDescent="0.25">
      <c r="A58" s="156" t="s">
        <v>10</v>
      </c>
      <c r="B58" s="153"/>
      <c r="C58" s="278">
        <v>2247.9</v>
      </c>
      <c r="D58" s="278">
        <v>2382.8000000000002</v>
      </c>
      <c r="E58" s="216">
        <v>2501.9</v>
      </c>
      <c r="F58" s="216">
        <v>2627</v>
      </c>
      <c r="G58" s="216">
        <v>3152</v>
      </c>
      <c r="H58" s="216">
        <v>3625</v>
      </c>
      <c r="I58" s="218">
        <v>4169</v>
      </c>
      <c r="J58" s="38">
        <v>4794</v>
      </c>
    </row>
    <row r="59" spans="1:10" x14ac:dyDescent="0.25">
      <c r="A59" s="156" t="s">
        <v>9</v>
      </c>
      <c r="B59" s="153"/>
      <c r="C59" s="278">
        <v>2247.9</v>
      </c>
      <c r="D59" s="278">
        <v>2382.8000000000002</v>
      </c>
      <c r="E59" s="216">
        <v>2501.9</v>
      </c>
      <c r="F59" s="216">
        <v>2627</v>
      </c>
      <c r="G59" s="216">
        <v>3152</v>
      </c>
      <c r="H59" s="216">
        <v>3625</v>
      </c>
      <c r="I59" s="218">
        <v>4169</v>
      </c>
      <c r="J59" s="38">
        <v>4794</v>
      </c>
    </row>
    <row r="60" spans="1:10" x14ac:dyDescent="0.25">
      <c r="A60" s="156" t="s">
        <v>11</v>
      </c>
      <c r="B60" s="153"/>
      <c r="C60" s="278">
        <v>2247.9</v>
      </c>
      <c r="D60" s="278">
        <v>2382.8000000000002</v>
      </c>
      <c r="E60" s="216">
        <v>2501.9</v>
      </c>
      <c r="F60" s="216">
        <v>2627</v>
      </c>
      <c r="G60" s="216">
        <v>3152</v>
      </c>
      <c r="H60" s="216">
        <v>3625</v>
      </c>
      <c r="I60" s="218">
        <v>4169</v>
      </c>
      <c r="J60" s="38">
        <v>4794</v>
      </c>
    </row>
    <row r="61" spans="1:10" x14ac:dyDescent="0.25">
      <c r="A61" s="156"/>
      <c r="B61" s="2"/>
      <c r="C61" s="232"/>
      <c r="D61" s="232"/>
      <c r="E61" s="244"/>
      <c r="F61" s="216"/>
      <c r="G61" s="216"/>
      <c r="H61" s="256"/>
      <c r="I61" s="276"/>
      <c r="J61" s="38"/>
    </row>
    <row r="62" spans="1:10" x14ac:dyDescent="0.25">
      <c r="A62" s="156"/>
      <c r="B62" s="2"/>
      <c r="C62" s="232"/>
      <c r="D62" s="232"/>
      <c r="E62" s="244"/>
      <c r="F62" s="216"/>
      <c r="G62" s="216"/>
      <c r="H62" s="256"/>
      <c r="I62" s="276"/>
      <c r="J62" s="38"/>
    </row>
    <row r="63" spans="1:10" s="97" customFormat="1" ht="18.75" x14ac:dyDescent="0.3">
      <c r="A63" s="151" t="s">
        <v>27</v>
      </c>
      <c r="B63" s="58" t="s">
        <v>321</v>
      </c>
      <c r="C63" s="233"/>
      <c r="D63" s="233"/>
      <c r="E63" s="233"/>
      <c r="F63" s="250"/>
      <c r="G63" s="216"/>
      <c r="H63" s="256"/>
      <c r="I63" s="218"/>
      <c r="J63" s="138"/>
    </row>
    <row r="64" spans="1:10" ht="18.75" x14ac:dyDescent="0.3">
      <c r="A64" s="4"/>
      <c r="B64" s="190"/>
      <c r="C64" s="225" t="s">
        <v>308</v>
      </c>
      <c r="D64" s="225" t="s">
        <v>311</v>
      </c>
      <c r="E64" s="245" t="s">
        <v>313</v>
      </c>
      <c r="F64" s="249" t="s">
        <v>319</v>
      </c>
      <c r="G64" s="249" t="s">
        <v>323</v>
      </c>
      <c r="H64" s="148" t="s">
        <v>355</v>
      </c>
      <c r="I64" s="148" t="s">
        <v>372</v>
      </c>
      <c r="J64" s="430" t="s">
        <v>429</v>
      </c>
    </row>
    <row r="65" spans="1:10" x14ac:dyDescent="0.25">
      <c r="A65" s="156" t="s">
        <v>2</v>
      </c>
      <c r="B65" s="279"/>
      <c r="C65" s="278">
        <v>1893.1</v>
      </c>
      <c r="D65" s="278">
        <v>2006.7</v>
      </c>
      <c r="E65" s="216">
        <v>2107</v>
      </c>
      <c r="F65" s="216">
        <v>2212.4</v>
      </c>
      <c r="G65" s="216">
        <v>2654</v>
      </c>
      <c r="H65" s="216">
        <v>3052</v>
      </c>
      <c r="I65" s="218">
        <v>3510</v>
      </c>
      <c r="J65" s="38">
        <v>4037</v>
      </c>
    </row>
    <row r="66" spans="1:10" x14ac:dyDescent="0.25">
      <c r="A66" s="156" t="s">
        <v>3</v>
      </c>
      <c r="B66" s="279"/>
      <c r="C66" s="278">
        <v>2247.9</v>
      </c>
      <c r="D66" s="278">
        <v>2382.8000000000002</v>
      </c>
      <c r="E66" s="216">
        <v>2501.9</v>
      </c>
      <c r="F66" s="216">
        <v>2627</v>
      </c>
      <c r="G66" s="216">
        <v>3152</v>
      </c>
      <c r="H66" s="216">
        <v>3625</v>
      </c>
      <c r="I66" s="218">
        <v>4169</v>
      </c>
      <c r="J66" s="38">
        <v>4794</v>
      </c>
    </row>
    <row r="67" spans="1:10" x14ac:dyDescent="0.25">
      <c r="A67" s="156" t="s">
        <v>4</v>
      </c>
      <c r="B67" s="279"/>
      <c r="C67" s="278">
        <v>1893.1</v>
      </c>
      <c r="D67" s="278">
        <v>2006.7</v>
      </c>
      <c r="E67" s="216">
        <v>2107</v>
      </c>
      <c r="F67" s="216">
        <v>2212.4</v>
      </c>
      <c r="G67" s="216">
        <v>2654</v>
      </c>
      <c r="H67" s="216">
        <v>3052</v>
      </c>
      <c r="I67" s="218">
        <v>3510</v>
      </c>
      <c r="J67" s="38">
        <v>4037</v>
      </c>
    </row>
    <row r="68" spans="1:10" x14ac:dyDescent="0.25">
      <c r="A68" s="156" t="s">
        <v>5</v>
      </c>
      <c r="B68" s="279"/>
      <c r="C68" s="278">
        <v>2247.9</v>
      </c>
      <c r="D68" s="278">
        <v>2382.8000000000002</v>
      </c>
      <c r="E68" s="216">
        <v>2501.9</v>
      </c>
      <c r="F68" s="216">
        <v>2627</v>
      </c>
      <c r="G68" s="216">
        <v>3152</v>
      </c>
      <c r="H68" s="216">
        <v>3625</v>
      </c>
      <c r="I68" s="218">
        <v>4169</v>
      </c>
      <c r="J68" s="38">
        <v>4794</v>
      </c>
    </row>
    <row r="69" spans="1:10" x14ac:dyDescent="0.25">
      <c r="A69" s="156" t="s">
        <v>6</v>
      </c>
      <c r="B69" s="279"/>
      <c r="C69" s="278">
        <v>2247.9</v>
      </c>
      <c r="D69" s="278">
        <v>2382.8000000000002</v>
      </c>
      <c r="E69" s="216">
        <v>2501.9</v>
      </c>
      <c r="F69" s="216">
        <v>2627</v>
      </c>
      <c r="G69" s="216">
        <v>3152</v>
      </c>
      <c r="H69" s="216">
        <v>3625</v>
      </c>
      <c r="I69" s="218">
        <v>4169</v>
      </c>
      <c r="J69" s="38">
        <v>4794</v>
      </c>
    </row>
    <row r="70" spans="1:10" x14ac:dyDescent="0.25">
      <c r="A70" s="156" t="s">
        <v>7</v>
      </c>
      <c r="B70" s="279"/>
      <c r="C70" s="278">
        <v>2247.9</v>
      </c>
      <c r="D70" s="278">
        <v>2382.8000000000002</v>
      </c>
      <c r="E70" s="216">
        <v>2501.9</v>
      </c>
      <c r="F70" s="216">
        <v>2627</v>
      </c>
      <c r="G70" s="216">
        <v>3152</v>
      </c>
      <c r="H70" s="216">
        <v>3625</v>
      </c>
      <c r="I70" s="218">
        <v>4169</v>
      </c>
      <c r="J70" s="38">
        <v>4794</v>
      </c>
    </row>
    <row r="71" spans="1:10" x14ac:dyDescent="0.25">
      <c r="A71" s="156" t="s">
        <v>8</v>
      </c>
      <c r="B71" s="279"/>
      <c r="C71" s="278">
        <v>2247.9</v>
      </c>
      <c r="D71" s="278">
        <v>2382.8000000000002</v>
      </c>
      <c r="E71" s="216">
        <v>2501.9</v>
      </c>
      <c r="F71" s="216">
        <v>2627</v>
      </c>
      <c r="G71" s="216">
        <v>3152</v>
      </c>
      <c r="H71" s="216">
        <v>3625</v>
      </c>
      <c r="I71" s="218">
        <v>4169</v>
      </c>
      <c r="J71" s="38">
        <v>4794</v>
      </c>
    </row>
    <row r="72" spans="1:10" x14ac:dyDescent="0.25">
      <c r="A72" s="156" t="s">
        <v>10</v>
      </c>
      <c r="B72" s="279"/>
      <c r="C72" s="278">
        <v>2247.9</v>
      </c>
      <c r="D72" s="278">
        <v>2382.8000000000002</v>
      </c>
      <c r="E72" s="216">
        <v>2501.9</v>
      </c>
      <c r="F72" s="216">
        <v>2627</v>
      </c>
      <c r="G72" s="216">
        <v>3152</v>
      </c>
      <c r="H72" s="216">
        <v>3625</v>
      </c>
      <c r="I72" s="218">
        <v>4169</v>
      </c>
      <c r="J72" s="38">
        <v>4794</v>
      </c>
    </row>
    <row r="73" spans="1:10" x14ac:dyDescent="0.25">
      <c r="A73" s="156" t="s">
        <v>9</v>
      </c>
      <c r="B73" s="279"/>
      <c r="C73" s="278">
        <v>2247.9</v>
      </c>
      <c r="D73" s="278">
        <v>2382.8000000000002</v>
      </c>
      <c r="E73" s="216">
        <v>2501.9</v>
      </c>
      <c r="F73" s="216">
        <v>2627</v>
      </c>
      <c r="G73" s="216">
        <v>3152</v>
      </c>
      <c r="H73" s="216">
        <v>3625</v>
      </c>
      <c r="I73" s="218">
        <v>4169</v>
      </c>
      <c r="J73" s="38">
        <v>4794</v>
      </c>
    </row>
    <row r="74" spans="1:10" x14ac:dyDescent="0.25">
      <c r="A74" s="156" t="s">
        <v>11</v>
      </c>
      <c r="B74" s="279"/>
      <c r="C74" s="278">
        <v>2247.9</v>
      </c>
      <c r="D74" s="278">
        <v>2382.8000000000002</v>
      </c>
      <c r="E74" s="216">
        <v>2501.9</v>
      </c>
      <c r="F74" s="216">
        <v>2627</v>
      </c>
      <c r="G74" s="216">
        <v>3152</v>
      </c>
      <c r="H74" s="216">
        <v>3625</v>
      </c>
      <c r="I74" s="218">
        <v>4169</v>
      </c>
      <c r="J74" s="38">
        <v>4794</v>
      </c>
    </row>
    <row r="75" spans="1:10" ht="105.75" x14ac:dyDescent="0.25">
      <c r="A75" s="580" t="s">
        <v>369</v>
      </c>
      <c r="B75" s="581"/>
      <c r="C75" s="287" t="s">
        <v>353</v>
      </c>
      <c r="D75" s="287" t="s">
        <v>353</v>
      </c>
      <c r="E75" s="251" t="s">
        <v>353</v>
      </c>
      <c r="F75" s="251" t="s">
        <v>353</v>
      </c>
      <c r="G75" s="251" t="s">
        <v>353</v>
      </c>
      <c r="H75" s="251" t="s">
        <v>353</v>
      </c>
      <c r="I75" s="251" t="s">
        <v>353</v>
      </c>
      <c r="J75" s="251" t="s">
        <v>353</v>
      </c>
    </row>
    <row r="76" spans="1:10" ht="60.75" x14ac:dyDescent="0.25">
      <c r="A76" s="575" t="s">
        <v>292</v>
      </c>
      <c r="B76" s="579"/>
      <c r="C76" s="287" t="s">
        <v>293</v>
      </c>
      <c r="D76" s="287" t="s">
        <v>293</v>
      </c>
      <c r="E76" s="251" t="s">
        <v>293</v>
      </c>
      <c r="F76" s="251" t="s">
        <v>293</v>
      </c>
      <c r="G76" s="251" t="s">
        <v>293</v>
      </c>
      <c r="H76" s="251" t="s">
        <v>293</v>
      </c>
      <c r="I76" s="251" t="s">
        <v>293</v>
      </c>
      <c r="J76" s="251" t="s">
        <v>293</v>
      </c>
    </row>
    <row r="77" spans="1:10" x14ac:dyDescent="0.25">
      <c r="A77" s="575" t="s">
        <v>368</v>
      </c>
      <c r="B77" s="576"/>
      <c r="C77" s="219"/>
      <c r="D77" s="219"/>
      <c r="E77" s="216"/>
      <c r="F77" s="216">
        <v>4</v>
      </c>
      <c r="G77" s="216">
        <v>4.2</v>
      </c>
      <c r="H77" s="216">
        <v>4.4000000000000004</v>
      </c>
      <c r="I77" s="218">
        <v>4.5999999999999996</v>
      </c>
      <c r="J77" s="38">
        <v>4.8</v>
      </c>
    </row>
    <row r="78" spans="1:10" ht="165.75" x14ac:dyDescent="0.25">
      <c r="A78" s="166" t="s">
        <v>370</v>
      </c>
      <c r="B78" s="279"/>
      <c r="C78" s="233"/>
      <c r="D78" s="233"/>
      <c r="E78" s="250"/>
      <c r="F78" s="252" t="s">
        <v>371</v>
      </c>
      <c r="G78" s="273" t="s">
        <v>371</v>
      </c>
      <c r="H78" s="273" t="s">
        <v>371</v>
      </c>
      <c r="I78" s="273" t="s">
        <v>371</v>
      </c>
      <c r="J78" s="431" t="s">
        <v>371</v>
      </c>
    </row>
    <row r="79" spans="1:10" ht="18.75" x14ac:dyDescent="0.3">
      <c r="A79" s="151" t="s">
        <v>16</v>
      </c>
      <c r="B79" s="58" t="s">
        <v>321</v>
      </c>
      <c r="C79" s="233"/>
      <c r="D79" s="233"/>
      <c r="E79" s="233"/>
      <c r="F79" s="250"/>
      <c r="G79" s="216"/>
      <c r="H79" s="256"/>
      <c r="I79" s="276"/>
      <c r="J79" s="38"/>
    </row>
    <row r="80" spans="1:10" ht="18.75" x14ac:dyDescent="0.3">
      <c r="A80" s="4"/>
      <c r="B80" s="190"/>
      <c r="C80" s="225" t="s">
        <v>308</v>
      </c>
      <c r="D80" s="225" t="s">
        <v>311</v>
      </c>
      <c r="E80" s="245" t="s">
        <v>313</v>
      </c>
      <c r="F80" s="253" t="s">
        <v>319</v>
      </c>
      <c r="G80" s="148" t="s">
        <v>323</v>
      </c>
      <c r="H80" s="148" t="s">
        <v>355</v>
      </c>
      <c r="I80" s="148" t="s">
        <v>372</v>
      </c>
      <c r="J80" s="430" t="s">
        <v>429</v>
      </c>
    </row>
    <row r="81" spans="1:10" x14ac:dyDescent="0.25">
      <c r="A81" s="158" t="s">
        <v>2</v>
      </c>
      <c r="B81" s="279"/>
      <c r="C81" s="278">
        <v>78.3</v>
      </c>
      <c r="D81" s="280">
        <v>83</v>
      </c>
      <c r="E81" s="216">
        <v>87.2</v>
      </c>
      <c r="F81" s="216">
        <v>92</v>
      </c>
      <c r="G81" s="216">
        <v>110</v>
      </c>
      <c r="H81" s="216">
        <v>116</v>
      </c>
      <c r="I81" s="218">
        <v>122</v>
      </c>
      <c r="J81" s="38">
        <v>128</v>
      </c>
    </row>
    <row r="82" spans="1:10" x14ac:dyDescent="0.25">
      <c r="A82" s="153" t="s">
        <v>3</v>
      </c>
      <c r="B82" s="279"/>
      <c r="C82" s="278">
        <v>156.80000000000001</v>
      </c>
      <c r="D82" s="280">
        <v>166.2</v>
      </c>
      <c r="E82" s="216">
        <v>174.5</v>
      </c>
      <c r="F82" s="216">
        <v>183</v>
      </c>
      <c r="G82" s="216">
        <v>220</v>
      </c>
      <c r="H82" s="216">
        <v>231</v>
      </c>
      <c r="I82" s="218">
        <v>243</v>
      </c>
      <c r="J82" s="38">
        <v>255</v>
      </c>
    </row>
    <row r="83" spans="1:10" x14ac:dyDescent="0.25">
      <c r="A83" s="153" t="s">
        <v>4</v>
      </c>
      <c r="B83" s="279"/>
      <c r="C83" s="278">
        <v>78.3</v>
      </c>
      <c r="D83" s="280">
        <v>83</v>
      </c>
      <c r="E83" s="216">
        <v>87.2</v>
      </c>
      <c r="F83" s="216">
        <v>92</v>
      </c>
      <c r="G83" s="216">
        <v>110</v>
      </c>
      <c r="H83" s="216">
        <v>116</v>
      </c>
      <c r="I83" s="218">
        <v>122</v>
      </c>
      <c r="J83" s="38">
        <v>128</v>
      </c>
    </row>
    <row r="84" spans="1:10" x14ac:dyDescent="0.25">
      <c r="A84" s="153" t="s">
        <v>5</v>
      </c>
      <c r="B84" s="279"/>
      <c r="C84" s="278">
        <v>156.80000000000001</v>
      </c>
      <c r="D84" s="280">
        <v>166.2</v>
      </c>
      <c r="E84" s="216">
        <v>174.5</v>
      </c>
      <c r="F84" s="216">
        <v>183</v>
      </c>
      <c r="G84" s="216">
        <v>220</v>
      </c>
      <c r="H84" s="216">
        <v>231</v>
      </c>
      <c r="I84" s="218">
        <v>243</v>
      </c>
      <c r="J84" s="38">
        <v>255</v>
      </c>
    </row>
    <row r="85" spans="1:10" x14ac:dyDescent="0.25">
      <c r="A85" s="153" t="s">
        <v>6</v>
      </c>
      <c r="B85" s="279"/>
      <c r="C85" s="278">
        <v>156.80000000000001</v>
      </c>
      <c r="D85" s="280">
        <v>166.2</v>
      </c>
      <c r="E85" s="216">
        <v>174.5</v>
      </c>
      <c r="F85" s="216">
        <v>183</v>
      </c>
      <c r="G85" s="216">
        <v>220</v>
      </c>
      <c r="H85" s="216">
        <v>231</v>
      </c>
      <c r="I85" s="218">
        <v>243</v>
      </c>
      <c r="J85" s="38">
        <v>255</v>
      </c>
    </row>
    <row r="86" spans="1:10" x14ac:dyDescent="0.25">
      <c r="A86" s="153" t="s">
        <v>7</v>
      </c>
      <c r="B86" s="279"/>
      <c r="C86" s="278">
        <v>156.80000000000001</v>
      </c>
      <c r="D86" s="280">
        <v>166.2</v>
      </c>
      <c r="E86" s="216">
        <v>174.5</v>
      </c>
      <c r="F86" s="216">
        <v>183</v>
      </c>
      <c r="G86" s="216">
        <v>220</v>
      </c>
      <c r="H86" s="216">
        <v>231</v>
      </c>
      <c r="I86" s="218">
        <v>243</v>
      </c>
      <c r="J86" s="38">
        <v>255</v>
      </c>
    </row>
    <row r="87" spans="1:10" x14ac:dyDescent="0.25">
      <c r="A87" s="153" t="s">
        <v>17</v>
      </c>
      <c r="B87" s="279"/>
      <c r="C87" s="278">
        <v>1183.2</v>
      </c>
      <c r="D87" s="280">
        <v>1254.2</v>
      </c>
      <c r="E87" s="216">
        <v>1316.9</v>
      </c>
      <c r="F87" s="216">
        <v>1383</v>
      </c>
      <c r="G87" s="216">
        <v>1660</v>
      </c>
      <c r="H87" s="216">
        <v>1743</v>
      </c>
      <c r="I87" s="218">
        <v>1830</v>
      </c>
      <c r="J87" s="38">
        <v>1922</v>
      </c>
    </row>
    <row r="88" spans="1:10" x14ac:dyDescent="0.25">
      <c r="A88" s="153" t="s">
        <v>10</v>
      </c>
      <c r="B88" s="279"/>
      <c r="C88" s="278">
        <v>156.80000000000001</v>
      </c>
      <c r="D88" s="280">
        <v>166.2</v>
      </c>
      <c r="E88" s="216">
        <v>174.5</v>
      </c>
      <c r="F88" s="216">
        <v>183</v>
      </c>
      <c r="G88" s="216">
        <v>220</v>
      </c>
      <c r="H88" s="216">
        <v>231</v>
      </c>
      <c r="I88" s="218">
        <v>243</v>
      </c>
      <c r="J88" s="38">
        <v>255</v>
      </c>
    </row>
    <row r="89" spans="1:10" x14ac:dyDescent="0.25">
      <c r="A89" s="2" t="s">
        <v>12</v>
      </c>
      <c r="B89" s="279"/>
      <c r="C89" s="280" t="s">
        <v>186</v>
      </c>
      <c r="D89" s="280" t="s">
        <v>186</v>
      </c>
      <c r="E89" s="216" t="s">
        <v>186</v>
      </c>
      <c r="F89" s="216" t="s">
        <v>186</v>
      </c>
      <c r="G89" s="216" t="s">
        <v>186</v>
      </c>
      <c r="H89" s="216" t="s">
        <v>186</v>
      </c>
      <c r="I89" s="218" t="s">
        <v>186</v>
      </c>
      <c r="J89" s="218" t="s">
        <v>186</v>
      </c>
    </row>
    <row r="90" spans="1:10" x14ac:dyDescent="0.25">
      <c r="A90" s="17"/>
      <c r="B90" s="279"/>
      <c r="C90" s="281"/>
      <c r="D90" s="281"/>
      <c r="E90" s="250"/>
      <c r="F90" s="216"/>
      <c r="G90" s="216"/>
      <c r="H90" s="216"/>
      <c r="I90" s="218"/>
      <c r="J90" s="38"/>
    </row>
    <row r="91" spans="1:10" s="13" customFormat="1" x14ac:dyDescent="0.25">
      <c r="A91" s="159" t="s">
        <v>228</v>
      </c>
      <c r="B91" s="103"/>
      <c r="C91" s="281"/>
      <c r="D91" s="281"/>
      <c r="E91" s="250"/>
      <c r="F91" s="216"/>
      <c r="G91" s="216"/>
      <c r="H91" s="216"/>
      <c r="I91" s="218"/>
      <c r="J91" s="39"/>
    </row>
    <row r="92" spans="1:10" x14ac:dyDescent="0.25">
      <c r="A92" s="159"/>
      <c r="B92" s="166" t="s">
        <v>233</v>
      </c>
      <c r="C92" s="278">
        <v>411.4</v>
      </c>
      <c r="D92" s="282">
        <v>436.1</v>
      </c>
      <c r="E92" s="216">
        <v>457.9</v>
      </c>
      <c r="F92" s="216">
        <v>481</v>
      </c>
      <c r="G92" s="216">
        <v>577</v>
      </c>
      <c r="H92" s="216">
        <v>606</v>
      </c>
      <c r="I92" s="218">
        <v>636</v>
      </c>
      <c r="J92" s="38">
        <v>668</v>
      </c>
    </row>
    <row r="93" spans="1:10" x14ac:dyDescent="0.25">
      <c r="A93" s="3"/>
      <c r="B93" s="166" t="s">
        <v>234</v>
      </c>
      <c r="C93" s="278">
        <v>164.5</v>
      </c>
      <c r="D93" s="282">
        <v>174.4</v>
      </c>
      <c r="E93" s="216">
        <v>183.1</v>
      </c>
      <c r="F93" s="216">
        <v>192</v>
      </c>
      <c r="G93" s="216">
        <v>230</v>
      </c>
      <c r="H93" s="216">
        <v>242</v>
      </c>
      <c r="I93" s="218">
        <v>254</v>
      </c>
      <c r="J93" s="38">
        <v>267</v>
      </c>
    </row>
    <row r="94" spans="1:10" x14ac:dyDescent="0.25">
      <c r="A94" s="3"/>
      <c r="B94" s="166" t="s">
        <v>235</v>
      </c>
      <c r="C94" s="278">
        <v>4.2</v>
      </c>
      <c r="D94" s="280">
        <v>4.5</v>
      </c>
      <c r="E94" s="216">
        <v>4.7</v>
      </c>
      <c r="F94" s="216">
        <v>4.9000000000000004</v>
      </c>
      <c r="G94" s="216">
        <v>5.9</v>
      </c>
      <c r="H94" s="216">
        <v>6.2</v>
      </c>
      <c r="I94" s="218">
        <v>6.5</v>
      </c>
      <c r="J94" s="38">
        <v>6.8</v>
      </c>
    </row>
    <row r="95" spans="1:10" x14ac:dyDescent="0.25">
      <c r="A95" s="3"/>
      <c r="B95" s="17"/>
      <c r="C95" s="236"/>
      <c r="D95" s="236"/>
      <c r="E95" s="247"/>
      <c r="F95" s="216"/>
      <c r="G95" s="216"/>
      <c r="H95" s="216"/>
      <c r="I95" s="218"/>
      <c r="J95" s="38"/>
    </row>
    <row r="96" spans="1:10" ht="30" x14ac:dyDescent="0.25">
      <c r="A96" s="44" t="s">
        <v>230</v>
      </c>
      <c r="B96" s="31" t="s">
        <v>229</v>
      </c>
      <c r="C96" s="228">
        <v>658.2</v>
      </c>
      <c r="D96" s="240">
        <v>697.7</v>
      </c>
      <c r="E96" s="244">
        <v>732.6</v>
      </c>
      <c r="F96" s="216">
        <v>769</v>
      </c>
      <c r="G96" s="216">
        <v>923</v>
      </c>
      <c r="H96" s="216">
        <v>969</v>
      </c>
      <c r="I96" s="218">
        <v>1017</v>
      </c>
      <c r="J96" s="38">
        <v>1068</v>
      </c>
    </row>
    <row r="97" spans="1:10" x14ac:dyDescent="0.25">
      <c r="A97" s="44"/>
      <c r="B97" s="31" t="s">
        <v>231</v>
      </c>
      <c r="C97" s="228">
        <v>9.4</v>
      </c>
      <c r="D97" s="240">
        <v>10</v>
      </c>
      <c r="E97" s="244">
        <v>10.5</v>
      </c>
      <c r="F97" s="216">
        <v>11</v>
      </c>
      <c r="G97" s="216">
        <v>13</v>
      </c>
      <c r="H97" s="216">
        <v>14</v>
      </c>
      <c r="I97" s="218">
        <v>15</v>
      </c>
      <c r="J97" s="38">
        <v>16</v>
      </c>
    </row>
    <row r="98" spans="1:10" x14ac:dyDescent="0.25">
      <c r="A98" s="44"/>
      <c r="B98" s="7"/>
      <c r="C98" s="236"/>
      <c r="D98" s="241"/>
      <c r="E98" s="246"/>
      <c r="F98" s="216"/>
      <c r="G98" s="216"/>
      <c r="H98" s="216"/>
      <c r="I98" s="218"/>
      <c r="J98" s="38"/>
    </row>
    <row r="99" spans="1:10" x14ac:dyDescent="0.25">
      <c r="A99" s="32" t="s">
        <v>3</v>
      </c>
      <c r="B99" s="31" t="s">
        <v>229</v>
      </c>
      <c r="C99" s="228">
        <v>924.4</v>
      </c>
      <c r="D99" s="235">
        <v>975.2</v>
      </c>
      <c r="E99" s="244">
        <v>1080.2</v>
      </c>
      <c r="F99" s="216">
        <v>1134</v>
      </c>
      <c r="G99" s="216">
        <v>1361</v>
      </c>
      <c r="H99" s="216">
        <v>1429</v>
      </c>
      <c r="I99" s="218">
        <v>1500</v>
      </c>
      <c r="J99" s="38">
        <v>1575</v>
      </c>
    </row>
    <row r="100" spans="1:10" x14ac:dyDescent="0.25">
      <c r="A100" s="31"/>
      <c r="B100" s="31" t="s">
        <v>231</v>
      </c>
      <c r="C100" s="228">
        <v>10.6</v>
      </c>
      <c r="D100" s="235">
        <v>11.2</v>
      </c>
      <c r="E100" s="244">
        <v>12.4</v>
      </c>
      <c r="F100" s="216">
        <v>13</v>
      </c>
      <c r="G100" s="216">
        <v>16</v>
      </c>
      <c r="H100" s="216">
        <v>17</v>
      </c>
      <c r="I100" s="218">
        <v>18</v>
      </c>
      <c r="J100" s="38">
        <v>19</v>
      </c>
    </row>
    <row r="101" spans="1:10" x14ac:dyDescent="0.25">
      <c r="A101" s="3"/>
      <c r="B101" s="17"/>
      <c r="C101" s="234"/>
      <c r="D101" s="234"/>
      <c r="E101" s="246"/>
      <c r="F101" s="216"/>
      <c r="G101" s="216"/>
      <c r="H101" s="216"/>
      <c r="I101" s="218"/>
      <c r="J101" s="38"/>
    </row>
    <row r="102" spans="1:10" s="97" customFormat="1" ht="18.75" x14ac:dyDescent="0.3">
      <c r="A102" s="151" t="s">
        <v>241</v>
      </c>
      <c r="B102" s="58" t="s">
        <v>321</v>
      </c>
      <c r="C102" s="233"/>
      <c r="D102" s="233"/>
      <c r="E102" s="233"/>
      <c r="F102" s="254"/>
      <c r="G102" s="254"/>
      <c r="H102" s="256"/>
      <c r="I102" s="218"/>
      <c r="J102" s="138"/>
    </row>
    <row r="103" spans="1:10" s="13" customFormat="1" ht="18.75" x14ac:dyDescent="0.3">
      <c r="A103" s="1"/>
      <c r="B103" s="4"/>
      <c r="C103" s="225" t="s">
        <v>308</v>
      </c>
      <c r="D103" s="225" t="s">
        <v>311</v>
      </c>
      <c r="E103" s="245" t="s">
        <v>313</v>
      </c>
      <c r="F103" s="245" t="s">
        <v>319</v>
      </c>
      <c r="G103" s="245" t="s">
        <v>323</v>
      </c>
      <c r="H103" s="148" t="s">
        <v>355</v>
      </c>
      <c r="I103" s="148" t="s">
        <v>372</v>
      </c>
      <c r="J103" s="430" t="s">
        <v>429</v>
      </c>
    </row>
    <row r="104" spans="1:10" x14ac:dyDescent="0.25">
      <c r="A104" s="3" t="s">
        <v>3</v>
      </c>
      <c r="B104" s="88"/>
      <c r="C104" s="283">
        <v>872.1</v>
      </c>
      <c r="D104" s="280">
        <v>924.4</v>
      </c>
      <c r="E104" s="216">
        <v>970.6</v>
      </c>
      <c r="F104" s="216">
        <v>1019</v>
      </c>
      <c r="G104" s="216">
        <v>1223</v>
      </c>
      <c r="H104" s="216">
        <v>1406</v>
      </c>
      <c r="I104" s="218">
        <v>1617</v>
      </c>
      <c r="J104" s="38">
        <v>1860</v>
      </c>
    </row>
    <row r="105" spans="1:10" x14ac:dyDescent="0.25">
      <c r="A105" s="3" t="s">
        <v>4</v>
      </c>
      <c r="B105" s="88"/>
      <c r="C105" s="283">
        <v>246.9</v>
      </c>
      <c r="D105" s="280">
        <v>261.7</v>
      </c>
      <c r="E105" s="216">
        <v>274.8</v>
      </c>
      <c r="F105" s="216">
        <v>289</v>
      </c>
      <c r="G105" s="216">
        <v>347</v>
      </c>
      <c r="H105" s="216">
        <v>399</v>
      </c>
      <c r="I105" s="218">
        <v>459</v>
      </c>
      <c r="J105" s="38">
        <v>528</v>
      </c>
    </row>
    <row r="106" spans="1:10" x14ac:dyDescent="0.25">
      <c r="A106" s="3" t="s">
        <v>5</v>
      </c>
      <c r="B106" s="88"/>
      <c r="C106" s="283">
        <v>872.1</v>
      </c>
      <c r="D106" s="280">
        <v>924.4</v>
      </c>
      <c r="E106" s="216">
        <v>970.6</v>
      </c>
      <c r="F106" s="216">
        <v>1019</v>
      </c>
      <c r="G106" s="216">
        <v>1223</v>
      </c>
      <c r="H106" s="216">
        <v>1406</v>
      </c>
      <c r="I106" s="218">
        <v>1617</v>
      </c>
      <c r="J106" s="38">
        <v>1860</v>
      </c>
    </row>
    <row r="107" spans="1:10" x14ac:dyDescent="0.25">
      <c r="A107" s="3" t="s">
        <v>220</v>
      </c>
      <c r="B107" s="88"/>
      <c r="C107" s="283">
        <v>8720</v>
      </c>
      <c r="D107" s="280">
        <v>9243.2000000000007</v>
      </c>
      <c r="E107" s="216">
        <v>9705.4</v>
      </c>
      <c r="F107" s="216">
        <v>10191</v>
      </c>
      <c r="G107" s="216">
        <v>12229</v>
      </c>
      <c r="H107" s="216">
        <v>14063</v>
      </c>
      <c r="I107" s="218">
        <v>16172</v>
      </c>
      <c r="J107" s="38">
        <v>18598</v>
      </c>
    </row>
    <row r="108" spans="1:10" x14ac:dyDescent="0.25">
      <c r="A108" s="3" t="s">
        <v>221</v>
      </c>
      <c r="B108" s="88"/>
      <c r="C108" s="283">
        <v>8720</v>
      </c>
      <c r="D108" s="280">
        <v>9243.2000000000007</v>
      </c>
      <c r="E108" s="216">
        <v>9705.4</v>
      </c>
      <c r="F108" s="216">
        <v>10191</v>
      </c>
      <c r="G108" s="216">
        <v>12229</v>
      </c>
      <c r="H108" s="216">
        <v>14063</v>
      </c>
      <c r="I108" s="218">
        <v>16172</v>
      </c>
      <c r="J108" s="38">
        <v>18598</v>
      </c>
    </row>
    <row r="109" spans="1:10" x14ac:dyDescent="0.25">
      <c r="A109" s="3" t="s">
        <v>6</v>
      </c>
      <c r="B109" s="88"/>
      <c r="C109" s="283">
        <v>8720</v>
      </c>
      <c r="D109" s="280">
        <v>9243.2000000000007</v>
      </c>
      <c r="E109" s="216">
        <v>9705.4</v>
      </c>
      <c r="F109" s="216">
        <v>10191</v>
      </c>
      <c r="G109" s="216">
        <v>12229</v>
      </c>
      <c r="H109" s="216">
        <v>14063</v>
      </c>
      <c r="I109" s="218">
        <v>16172</v>
      </c>
      <c r="J109" s="38">
        <v>18598</v>
      </c>
    </row>
    <row r="110" spans="1:10" x14ac:dyDescent="0.25">
      <c r="A110" s="3" t="s">
        <v>7</v>
      </c>
      <c r="B110" s="88"/>
      <c r="C110" s="283">
        <v>872.1</v>
      </c>
      <c r="D110" s="280">
        <v>924.4</v>
      </c>
      <c r="E110" s="216">
        <v>970.6</v>
      </c>
      <c r="F110" s="216">
        <v>1019</v>
      </c>
      <c r="G110" s="216">
        <v>1223</v>
      </c>
      <c r="H110" s="216">
        <v>1406</v>
      </c>
      <c r="I110" s="218">
        <v>1617</v>
      </c>
      <c r="J110" s="38">
        <v>1860</v>
      </c>
    </row>
    <row r="111" spans="1:10" x14ac:dyDescent="0.25">
      <c r="A111" s="3" t="s">
        <v>17</v>
      </c>
      <c r="B111" s="88"/>
      <c r="C111" s="283">
        <v>8720</v>
      </c>
      <c r="D111" s="280">
        <v>9243.2000000000007</v>
      </c>
      <c r="E111" s="216">
        <v>9705.4</v>
      </c>
      <c r="F111" s="216">
        <v>10191</v>
      </c>
      <c r="G111" s="216">
        <v>12229</v>
      </c>
      <c r="H111" s="216">
        <v>14063</v>
      </c>
      <c r="I111" s="218">
        <v>16172</v>
      </c>
      <c r="J111" s="38">
        <v>18598</v>
      </c>
    </row>
    <row r="112" spans="1:10" x14ac:dyDescent="0.25">
      <c r="A112" s="3" t="s">
        <v>222</v>
      </c>
      <c r="B112" s="88"/>
      <c r="C112" s="283">
        <v>4360</v>
      </c>
      <c r="D112" s="280">
        <v>4621.6000000000004</v>
      </c>
      <c r="E112" s="216">
        <v>4852.7</v>
      </c>
      <c r="F112" s="216">
        <v>5095</v>
      </c>
      <c r="G112" s="216">
        <v>6114</v>
      </c>
      <c r="H112" s="216">
        <v>7031</v>
      </c>
      <c r="I112" s="218">
        <v>8086</v>
      </c>
      <c r="J112" s="38">
        <v>9299</v>
      </c>
    </row>
    <row r="113" spans="1:10" x14ac:dyDescent="0.25">
      <c r="A113" s="3" t="s">
        <v>9</v>
      </c>
      <c r="B113" s="88"/>
      <c r="C113" s="283">
        <v>8720</v>
      </c>
      <c r="D113" s="280">
        <v>9243.2000000000007</v>
      </c>
      <c r="E113" s="216">
        <v>9705.4</v>
      </c>
      <c r="F113" s="216">
        <v>10191</v>
      </c>
      <c r="G113" s="216">
        <v>12229</v>
      </c>
      <c r="H113" s="216">
        <v>14063</v>
      </c>
      <c r="I113" s="218">
        <v>16172</v>
      </c>
      <c r="J113" s="38">
        <v>18598</v>
      </c>
    </row>
    <row r="114" spans="1:10" x14ac:dyDescent="0.25">
      <c r="A114" s="17"/>
      <c r="B114" s="17"/>
      <c r="C114" s="238"/>
      <c r="D114" s="234"/>
      <c r="E114" s="244"/>
      <c r="F114" s="216"/>
      <c r="G114" s="216"/>
      <c r="H114" s="256"/>
      <c r="I114" s="276"/>
      <c r="J114" s="38"/>
    </row>
    <row r="115" spans="1:10" x14ac:dyDescent="0.25">
      <c r="A115" s="17"/>
      <c r="B115" s="17"/>
      <c r="C115" s="234"/>
      <c r="D115" s="234"/>
      <c r="E115" s="244"/>
      <c r="F115" s="216"/>
      <c r="G115" s="216"/>
      <c r="H115" s="256"/>
      <c r="I115" s="276"/>
      <c r="J115" s="38"/>
    </row>
    <row r="116" spans="1:10" s="97" customFormat="1" ht="18.75" x14ac:dyDescent="0.3">
      <c r="A116" s="151" t="s">
        <v>28</v>
      </c>
      <c r="B116" s="58" t="s">
        <v>321</v>
      </c>
      <c r="C116" s="233"/>
      <c r="D116" s="233"/>
      <c r="E116" s="233"/>
      <c r="F116" s="254"/>
      <c r="G116" s="254"/>
      <c r="H116" s="256"/>
      <c r="I116" s="218"/>
      <c r="J116" s="138"/>
    </row>
    <row r="117" spans="1:10" ht="18.75" x14ac:dyDescent="0.3">
      <c r="A117" s="4"/>
      <c r="B117" s="190"/>
      <c r="C117" s="225" t="s">
        <v>308</v>
      </c>
      <c r="D117" s="225" t="s">
        <v>311</v>
      </c>
      <c r="E117" s="245" t="s">
        <v>313</v>
      </c>
      <c r="F117" s="245" t="s">
        <v>319</v>
      </c>
      <c r="G117" s="245" t="s">
        <v>323</v>
      </c>
      <c r="H117" s="148" t="s">
        <v>355</v>
      </c>
      <c r="I117" s="148" t="s">
        <v>372</v>
      </c>
      <c r="J117" s="430" t="s">
        <v>429</v>
      </c>
    </row>
    <row r="118" spans="1:10" x14ac:dyDescent="0.25">
      <c r="A118" s="156" t="s">
        <v>2</v>
      </c>
      <c r="B118" s="279"/>
      <c r="C118" s="278">
        <v>130.1</v>
      </c>
      <c r="D118" s="280">
        <v>137.9</v>
      </c>
      <c r="E118" s="216">
        <v>144.80000000000001</v>
      </c>
      <c r="F118" s="216">
        <v>152</v>
      </c>
      <c r="G118" s="216">
        <v>182</v>
      </c>
      <c r="H118" s="216">
        <v>191</v>
      </c>
      <c r="I118" s="218">
        <v>201</v>
      </c>
      <c r="J118" s="38">
        <v>211</v>
      </c>
    </row>
    <row r="119" spans="1:10" x14ac:dyDescent="0.25">
      <c r="A119" s="156" t="s">
        <v>3</v>
      </c>
      <c r="B119" s="279"/>
      <c r="C119" s="278">
        <v>532.4</v>
      </c>
      <c r="D119" s="280">
        <v>564.29999999999995</v>
      </c>
      <c r="E119" s="216">
        <v>592.5</v>
      </c>
      <c r="F119" s="216">
        <v>622.1</v>
      </c>
      <c r="G119" s="216">
        <v>746</v>
      </c>
      <c r="H119" s="216">
        <v>783</v>
      </c>
      <c r="I119" s="218">
        <v>822</v>
      </c>
      <c r="J119" s="38">
        <v>863</v>
      </c>
    </row>
    <row r="120" spans="1:10" x14ac:dyDescent="0.25">
      <c r="A120" s="156" t="s">
        <v>4</v>
      </c>
      <c r="B120" s="279"/>
      <c r="C120" s="278">
        <v>130.1</v>
      </c>
      <c r="D120" s="280">
        <v>137.9</v>
      </c>
      <c r="E120" s="216">
        <v>144.80000000000001</v>
      </c>
      <c r="F120" s="216">
        <v>152</v>
      </c>
      <c r="G120" s="216">
        <v>182</v>
      </c>
      <c r="H120" s="216">
        <v>191</v>
      </c>
      <c r="I120" s="218">
        <v>201</v>
      </c>
      <c r="J120" s="38">
        <v>211</v>
      </c>
    </row>
    <row r="121" spans="1:10" x14ac:dyDescent="0.25">
      <c r="A121" s="156" t="s">
        <v>5</v>
      </c>
      <c r="B121" s="279"/>
      <c r="C121" s="278">
        <v>828.2</v>
      </c>
      <c r="D121" s="280">
        <v>877.9</v>
      </c>
      <c r="E121" s="216">
        <v>921.8</v>
      </c>
      <c r="F121" s="216">
        <v>968</v>
      </c>
      <c r="G121" s="216">
        <v>1162</v>
      </c>
      <c r="H121" s="216">
        <v>1220</v>
      </c>
      <c r="I121" s="218">
        <v>1281</v>
      </c>
      <c r="J121" s="38">
        <v>1345</v>
      </c>
    </row>
    <row r="122" spans="1:10" x14ac:dyDescent="0.25">
      <c r="A122" s="156" t="s">
        <v>6</v>
      </c>
      <c r="B122" s="279"/>
      <c r="C122" s="278">
        <v>532.4</v>
      </c>
      <c r="D122" s="280">
        <v>564.29999999999995</v>
      </c>
      <c r="E122" s="216">
        <v>592.5</v>
      </c>
      <c r="F122" s="216">
        <v>622.1</v>
      </c>
      <c r="G122" s="216">
        <v>746</v>
      </c>
      <c r="H122" s="216">
        <v>783</v>
      </c>
      <c r="I122" s="218">
        <v>822</v>
      </c>
      <c r="J122" s="38">
        <v>863</v>
      </c>
    </row>
    <row r="123" spans="1:10" x14ac:dyDescent="0.25">
      <c r="A123" s="156" t="s">
        <v>7</v>
      </c>
      <c r="B123" s="279"/>
      <c r="C123" s="278">
        <v>532.4</v>
      </c>
      <c r="D123" s="280">
        <v>564.29999999999995</v>
      </c>
      <c r="E123" s="216">
        <v>592.5</v>
      </c>
      <c r="F123" s="216">
        <v>622.1</v>
      </c>
      <c r="G123" s="216">
        <v>746</v>
      </c>
      <c r="H123" s="216">
        <v>783</v>
      </c>
      <c r="I123" s="218">
        <v>822</v>
      </c>
      <c r="J123" s="38">
        <v>863</v>
      </c>
    </row>
    <row r="124" spans="1:10" x14ac:dyDescent="0.25">
      <c r="A124" s="156" t="s">
        <v>8</v>
      </c>
      <c r="B124" s="279"/>
      <c r="C124" s="278">
        <v>828.2</v>
      </c>
      <c r="D124" s="280">
        <v>877.9</v>
      </c>
      <c r="E124" s="216">
        <v>921.8</v>
      </c>
      <c r="F124" s="216">
        <v>968</v>
      </c>
      <c r="G124" s="216">
        <v>1162</v>
      </c>
      <c r="H124" s="216">
        <v>1220</v>
      </c>
      <c r="I124" s="218">
        <v>1281</v>
      </c>
      <c r="J124" s="38">
        <v>1345</v>
      </c>
    </row>
    <row r="125" spans="1:10" x14ac:dyDescent="0.25">
      <c r="A125" s="156" t="s">
        <v>10</v>
      </c>
      <c r="B125" s="166"/>
      <c r="C125" s="278">
        <v>828.2</v>
      </c>
      <c r="D125" s="280">
        <v>877.9</v>
      </c>
      <c r="E125" s="216">
        <v>921.8</v>
      </c>
      <c r="F125" s="216">
        <v>968</v>
      </c>
      <c r="G125" s="216">
        <v>1162</v>
      </c>
      <c r="H125" s="216">
        <v>1220</v>
      </c>
      <c r="I125" s="218">
        <v>1281</v>
      </c>
      <c r="J125" s="38">
        <v>1345</v>
      </c>
    </row>
    <row r="126" spans="1:10" x14ac:dyDescent="0.25">
      <c r="A126" s="156" t="s">
        <v>9</v>
      </c>
      <c r="B126" s="279"/>
      <c r="C126" s="278">
        <v>828.2</v>
      </c>
      <c r="D126" s="280">
        <v>877.9</v>
      </c>
      <c r="E126" s="216">
        <v>921.8</v>
      </c>
      <c r="F126" s="216">
        <v>968</v>
      </c>
      <c r="G126" s="216">
        <v>1162</v>
      </c>
      <c r="H126" s="216">
        <v>1220</v>
      </c>
      <c r="I126" s="218">
        <v>1281</v>
      </c>
      <c r="J126" s="38">
        <v>1345</v>
      </c>
    </row>
    <row r="127" spans="1:10" x14ac:dyDescent="0.25">
      <c r="A127" s="156" t="s">
        <v>11</v>
      </c>
      <c r="B127" s="279"/>
      <c r="C127" s="278">
        <v>828.2</v>
      </c>
      <c r="D127" s="280">
        <v>877.9</v>
      </c>
      <c r="E127" s="216">
        <v>921.8</v>
      </c>
      <c r="F127" s="216">
        <v>968</v>
      </c>
      <c r="G127" s="216">
        <v>1162</v>
      </c>
      <c r="H127" s="216">
        <v>1220</v>
      </c>
      <c r="I127" s="218">
        <v>1281</v>
      </c>
      <c r="J127" s="38">
        <v>1345</v>
      </c>
    </row>
    <row r="128" spans="1:10" x14ac:dyDescent="0.25">
      <c r="A128" s="17"/>
      <c r="B128" s="17"/>
      <c r="C128" s="234"/>
      <c r="D128" s="234"/>
      <c r="E128" s="246"/>
      <c r="F128" s="216"/>
      <c r="G128" s="216"/>
      <c r="H128" s="256"/>
      <c r="I128" s="276"/>
      <c r="J128" s="38"/>
    </row>
    <row r="129" spans="1:10" s="97" customFormat="1" ht="18.75" x14ac:dyDescent="0.3">
      <c r="A129" s="151" t="s">
        <v>0</v>
      </c>
      <c r="B129" s="58" t="s">
        <v>321</v>
      </c>
      <c r="C129" s="233"/>
      <c r="D129" s="233"/>
      <c r="E129" s="233"/>
      <c r="F129" s="254"/>
      <c r="G129" s="254"/>
      <c r="H129" s="256"/>
      <c r="I129" s="218"/>
      <c r="J129" s="138"/>
    </row>
    <row r="130" spans="1:10" ht="18.75" x14ac:dyDescent="0.3">
      <c r="A130" s="4"/>
      <c r="B130" s="190"/>
      <c r="C130" s="225" t="s">
        <v>308</v>
      </c>
      <c r="D130" s="225" t="s">
        <v>311</v>
      </c>
      <c r="E130" s="245" t="s">
        <v>313</v>
      </c>
      <c r="F130" s="245" t="s">
        <v>319</v>
      </c>
      <c r="G130" s="245" t="s">
        <v>323</v>
      </c>
      <c r="H130" s="148" t="s">
        <v>355</v>
      </c>
      <c r="I130" s="148" t="s">
        <v>372</v>
      </c>
      <c r="J130" s="430" t="s">
        <v>429</v>
      </c>
    </row>
    <row r="131" spans="1:10" x14ac:dyDescent="0.25">
      <c r="A131" s="3" t="s">
        <v>54</v>
      </c>
      <c r="B131" s="17" t="s">
        <v>223</v>
      </c>
      <c r="C131" s="231">
        <v>164</v>
      </c>
      <c r="D131" s="235">
        <v>174</v>
      </c>
      <c r="E131" s="244">
        <v>183</v>
      </c>
      <c r="F131" s="216">
        <v>192</v>
      </c>
      <c r="G131" s="216">
        <v>230</v>
      </c>
      <c r="H131" s="216">
        <v>242</v>
      </c>
      <c r="I131" s="218">
        <v>254</v>
      </c>
      <c r="J131" s="38">
        <v>267</v>
      </c>
    </row>
    <row r="132" spans="1:10" ht="47.25" x14ac:dyDescent="0.25">
      <c r="A132" s="3"/>
      <c r="B132" s="160" t="s">
        <v>224</v>
      </c>
      <c r="C132" s="231">
        <v>330</v>
      </c>
      <c r="D132" s="235">
        <v>350</v>
      </c>
      <c r="E132" s="244">
        <v>368</v>
      </c>
      <c r="F132" s="216">
        <v>386</v>
      </c>
      <c r="G132" s="216">
        <v>463</v>
      </c>
      <c r="H132" s="216">
        <v>486</v>
      </c>
      <c r="I132" s="218">
        <v>510</v>
      </c>
      <c r="J132" s="38">
        <v>536</v>
      </c>
    </row>
    <row r="133" spans="1:10" x14ac:dyDescent="0.25">
      <c r="A133" s="3"/>
      <c r="B133" s="17" t="s">
        <v>225</v>
      </c>
      <c r="C133" s="231">
        <v>330</v>
      </c>
      <c r="D133" s="235">
        <v>350</v>
      </c>
      <c r="E133" s="244">
        <v>368</v>
      </c>
      <c r="F133" s="216">
        <v>386</v>
      </c>
      <c r="G133" s="216">
        <v>463</v>
      </c>
      <c r="H133" s="216">
        <v>486</v>
      </c>
      <c r="I133" s="218">
        <v>510</v>
      </c>
      <c r="J133" s="38">
        <v>536</v>
      </c>
    </row>
    <row r="134" spans="1:10" x14ac:dyDescent="0.25">
      <c r="A134" s="3"/>
      <c r="B134" s="17"/>
      <c r="C134" s="237"/>
      <c r="D134" s="241"/>
      <c r="E134" s="246"/>
      <c r="F134" s="216"/>
      <c r="G134" s="216"/>
      <c r="H134" s="216"/>
      <c r="I134" s="218"/>
      <c r="J134" s="38"/>
    </row>
    <row r="135" spans="1:10" s="13" customFormat="1" x14ac:dyDescent="0.25">
      <c r="A135" s="5" t="s">
        <v>55</v>
      </c>
      <c r="B135" s="20"/>
      <c r="C135" s="228">
        <v>355</v>
      </c>
      <c r="D135" s="229">
        <v>376.3</v>
      </c>
      <c r="E135" s="243">
        <v>395.1</v>
      </c>
      <c r="F135" s="216">
        <v>415</v>
      </c>
      <c r="G135" s="216">
        <v>498</v>
      </c>
      <c r="H135" s="216">
        <v>523</v>
      </c>
      <c r="I135" s="218">
        <v>549</v>
      </c>
      <c r="J135" s="39">
        <v>576</v>
      </c>
    </row>
    <row r="136" spans="1:10" x14ac:dyDescent="0.25">
      <c r="A136" s="3" t="s">
        <v>56</v>
      </c>
      <c r="B136" s="7" t="s">
        <v>71</v>
      </c>
      <c r="C136" s="231">
        <v>94.7</v>
      </c>
      <c r="D136" s="235">
        <v>100.4</v>
      </c>
      <c r="E136" s="244">
        <v>105.4</v>
      </c>
      <c r="F136" s="216">
        <v>111</v>
      </c>
      <c r="G136" s="216">
        <v>133</v>
      </c>
      <c r="H136" s="216">
        <v>140</v>
      </c>
      <c r="I136" s="218">
        <v>147</v>
      </c>
      <c r="J136" s="38">
        <v>154</v>
      </c>
    </row>
    <row r="137" spans="1:10" x14ac:dyDescent="0.25">
      <c r="A137" s="3" t="s">
        <v>56</v>
      </c>
      <c r="B137" s="7" t="s">
        <v>72</v>
      </c>
      <c r="C137" s="231">
        <v>106.5</v>
      </c>
      <c r="D137" s="235">
        <v>112.9</v>
      </c>
      <c r="E137" s="244">
        <v>118.5</v>
      </c>
      <c r="F137" s="216">
        <v>124</v>
      </c>
      <c r="G137" s="216">
        <v>149</v>
      </c>
      <c r="H137" s="216">
        <v>156</v>
      </c>
      <c r="I137" s="218">
        <v>164</v>
      </c>
      <c r="J137" s="38">
        <v>172</v>
      </c>
    </row>
    <row r="138" spans="1:10" x14ac:dyDescent="0.25">
      <c r="A138" s="571" t="s">
        <v>82</v>
      </c>
      <c r="B138" s="572"/>
      <c r="C138" s="231">
        <v>106.5</v>
      </c>
      <c r="D138" s="235">
        <v>112.9</v>
      </c>
      <c r="E138" s="244">
        <v>118.5</v>
      </c>
      <c r="F138" s="216">
        <v>124</v>
      </c>
      <c r="G138" s="216">
        <v>149</v>
      </c>
      <c r="H138" s="216">
        <v>156</v>
      </c>
      <c r="I138" s="218">
        <v>164</v>
      </c>
      <c r="J138" s="38">
        <v>172</v>
      </c>
    </row>
    <row r="139" spans="1:10" x14ac:dyDescent="0.25">
      <c r="A139" s="571" t="s">
        <v>83</v>
      </c>
      <c r="B139" s="572"/>
      <c r="C139" s="231">
        <v>165.6</v>
      </c>
      <c r="D139" s="235">
        <v>175.5</v>
      </c>
      <c r="E139" s="244">
        <v>184.3</v>
      </c>
      <c r="F139" s="216">
        <v>194</v>
      </c>
      <c r="G139" s="216">
        <v>233</v>
      </c>
      <c r="H139" s="216">
        <v>245</v>
      </c>
      <c r="I139" s="218">
        <v>257</v>
      </c>
      <c r="J139" s="38">
        <v>270</v>
      </c>
    </row>
    <row r="140" spans="1:10" x14ac:dyDescent="0.25">
      <c r="A140" s="427"/>
      <c r="B140" s="428"/>
      <c r="C140" s="238"/>
      <c r="D140" s="238"/>
      <c r="E140" s="246"/>
      <c r="F140" s="216"/>
      <c r="G140" s="216"/>
      <c r="H140" s="216"/>
      <c r="I140" s="276"/>
      <c r="J140" s="38"/>
    </row>
    <row r="141" spans="1:10" ht="18.75" x14ac:dyDescent="0.3">
      <c r="A141" s="190"/>
      <c r="B141" s="190"/>
      <c r="C141" s="225" t="s">
        <v>308</v>
      </c>
      <c r="D141" s="225" t="s">
        <v>311</v>
      </c>
      <c r="E141" s="245" t="s">
        <v>313</v>
      </c>
      <c r="F141" s="245" t="s">
        <v>319</v>
      </c>
      <c r="G141" s="245" t="s">
        <v>323</v>
      </c>
      <c r="H141" s="148" t="s">
        <v>355</v>
      </c>
      <c r="I141" s="148" t="s">
        <v>372</v>
      </c>
      <c r="J141" s="430" t="s">
        <v>429</v>
      </c>
    </row>
    <row r="142" spans="1:10" s="97" customFormat="1" ht="18.75" x14ac:dyDescent="0.3">
      <c r="A142" s="151" t="s">
        <v>75</v>
      </c>
      <c r="B142" s="58" t="s">
        <v>321</v>
      </c>
      <c r="C142" s="239"/>
      <c r="D142" s="239"/>
      <c r="E142" s="239"/>
      <c r="F142" s="216"/>
      <c r="G142" s="216"/>
      <c r="H142" s="256"/>
      <c r="I142" s="218"/>
      <c r="J142" s="138"/>
    </row>
    <row r="143" spans="1:10" s="97" customFormat="1" x14ac:dyDescent="0.25">
      <c r="A143" s="151" t="s">
        <v>46</v>
      </c>
      <c r="B143" s="88"/>
      <c r="C143" s="239"/>
      <c r="D143" s="239"/>
      <c r="E143" s="239"/>
      <c r="F143" s="216"/>
      <c r="G143" s="216"/>
      <c r="H143" s="256"/>
      <c r="I143" s="218"/>
      <c r="J143" s="138"/>
    </row>
    <row r="144" spans="1:10" s="13" customFormat="1" x14ac:dyDescent="0.25">
      <c r="A144" s="5" t="s">
        <v>47</v>
      </c>
      <c r="B144" s="284"/>
      <c r="C144" s="285">
        <v>2500</v>
      </c>
      <c r="D144" s="285">
        <v>2500</v>
      </c>
      <c r="E144" s="220">
        <v>2500</v>
      </c>
      <c r="F144" s="220">
        <v>2500</v>
      </c>
      <c r="G144" s="220">
        <v>2600</v>
      </c>
      <c r="H144" s="216">
        <v>2700</v>
      </c>
      <c r="I144" s="218">
        <v>2800</v>
      </c>
      <c r="J144" s="39">
        <v>2900</v>
      </c>
    </row>
    <row r="145" spans="1:10" s="13" customFormat="1" x14ac:dyDescent="0.25">
      <c r="A145" s="5" t="s">
        <v>48</v>
      </c>
      <c r="B145" s="284"/>
      <c r="C145" s="285">
        <v>2500</v>
      </c>
      <c r="D145" s="285">
        <v>2500</v>
      </c>
      <c r="E145" s="220">
        <v>2500</v>
      </c>
      <c r="F145" s="220">
        <v>2500</v>
      </c>
      <c r="G145" s="220">
        <v>2600</v>
      </c>
      <c r="H145" s="216">
        <v>2700</v>
      </c>
      <c r="I145" s="218">
        <v>2800</v>
      </c>
      <c r="J145" s="39">
        <v>2900</v>
      </c>
    </row>
    <row r="146" spans="1:10" s="13" customFormat="1" x14ac:dyDescent="0.25">
      <c r="A146" s="5" t="s">
        <v>49</v>
      </c>
      <c r="B146" s="284"/>
      <c r="C146" s="285">
        <v>1100</v>
      </c>
      <c r="D146" s="285">
        <v>1100</v>
      </c>
      <c r="E146" s="220">
        <v>1100</v>
      </c>
      <c r="F146" s="220">
        <v>1100</v>
      </c>
      <c r="G146" s="220">
        <v>1150</v>
      </c>
      <c r="H146" s="216">
        <v>1200</v>
      </c>
      <c r="I146" s="218">
        <v>1250</v>
      </c>
      <c r="J146" s="39">
        <v>1300</v>
      </c>
    </row>
    <row r="147" spans="1:10" s="13" customFormat="1" x14ac:dyDescent="0.25">
      <c r="A147" s="5" t="s">
        <v>50</v>
      </c>
      <c r="B147" s="284"/>
      <c r="C147" s="285">
        <v>650</v>
      </c>
      <c r="D147" s="285">
        <v>650</v>
      </c>
      <c r="E147" s="220">
        <v>650</v>
      </c>
      <c r="F147" s="220">
        <v>650</v>
      </c>
      <c r="G147" s="220">
        <v>680</v>
      </c>
      <c r="H147" s="216">
        <v>700</v>
      </c>
      <c r="I147" s="218">
        <v>720</v>
      </c>
      <c r="J147" s="39">
        <v>750</v>
      </c>
    </row>
    <row r="148" spans="1:10" x14ac:dyDescent="0.25">
      <c r="A148" s="3" t="s">
        <v>81</v>
      </c>
      <c r="B148" s="284"/>
      <c r="C148" s="285">
        <v>769.1</v>
      </c>
      <c r="D148" s="285">
        <v>815.2</v>
      </c>
      <c r="E148" s="220">
        <v>856</v>
      </c>
      <c r="F148" s="220">
        <v>899</v>
      </c>
      <c r="G148" s="216">
        <v>1079</v>
      </c>
      <c r="H148" s="216">
        <v>1133</v>
      </c>
      <c r="I148" s="218">
        <v>1190</v>
      </c>
      <c r="J148" s="38">
        <v>1250</v>
      </c>
    </row>
    <row r="149" spans="1:10" x14ac:dyDescent="0.25">
      <c r="A149" s="3" t="s">
        <v>453</v>
      </c>
      <c r="B149" s="284"/>
      <c r="C149" s="285"/>
      <c r="D149" s="285"/>
      <c r="E149" s="220"/>
      <c r="F149" s="220"/>
      <c r="G149" s="216">
        <v>0</v>
      </c>
      <c r="H149" s="216">
        <v>580</v>
      </c>
      <c r="I149" s="218">
        <v>609</v>
      </c>
      <c r="J149" s="38">
        <v>639</v>
      </c>
    </row>
    <row r="150" spans="1:10" x14ac:dyDescent="0.25">
      <c r="A150" s="3" t="s">
        <v>454</v>
      </c>
      <c r="B150" s="284"/>
      <c r="C150" s="285"/>
      <c r="D150" s="285"/>
      <c r="E150" s="220"/>
      <c r="F150" s="220"/>
      <c r="G150" s="216">
        <v>0</v>
      </c>
      <c r="H150" s="216">
        <v>580</v>
      </c>
      <c r="I150" s="218">
        <v>609</v>
      </c>
      <c r="J150" s="38">
        <v>639</v>
      </c>
    </row>
    <row r="151" spans="1:10" x14ac:dyDescent="0.25">
      <c r="A151" s="3" t="s">
        <v>367</v>
      </c>
      <c r="B151" s="284"/>
      <c r="C151" s="285"/>
      <c r="D151" s="285"/>
      <c r="E151" s="220"/>
      <c r="F151" s="220">
        <v>691</v>
      </c>
      <c r="G151" s="216">
        <v>829</v>
      </c>
      <c r="H151" s="216">
        <v>870</v>
      </c>
      <c r="I151" s="218">
        <v>914</v>
      </c>
      <c r="J151" s="38">
        <v>960</v>
      </c>
    </row>
    <row r="152" spans="1:10" x14ac:dyDescent="0.25">
      <c r="A152" s="3" t="s">
        <v>449</v>
      </c>
      <c r="B152" s="284"/>
      <c r="C152" s="285">
        <v>14197.9</v>
      </c>
      <c r="D152" s="285">
        <v>15049.8</v>
      </c>
      <c r="E152" s="220">
        <v>15802.3</v>
      </c>
      <c r="F152" s="220">
        <v>16592</v>
      </c>
      <c r="G152" s="216">
        <v>19910</v>
      </c>
      <c r="H152" s="216">
        <v>20906</v>
      </c>
      <c r="I152" s="218">
        <v>21951</v>
      </c>
      <c r="J152" s="38">
        <v>23049</v>
      </c>
    </row>
    <row r="153" spans="1:10" s="13" customFormat="1" x14ac:dyDescent="0.25">
      <c r="A153" s="5" t="s">
        <v>450</v>
      </c>
      <c r="B153" s="284"/>
      <c r="C153" s="285">
        <v>14197.9</v>
      </c>
      <c r="D153" s="285">
        <v>15049.8</v>
      </c>
      <c r="E153" s="220">
        <v>15802.3</v>
      </c>
      <c r="F153" s="220">
        <v>16592</v>
      </c>
      <c r="G153" s="216">
        <v>19910</v>
      </c>
      <c r="H153" s="216">
        <v>20906</v>
      </c>
      <c r="I153" s="218">
        <v>21951</v>
      </c>
      <c r="J153" s="38">
        <v>23049</v>
      </c>
    </row>
    <row r="154" spans="1:10" s="13" customFormat="1" x14ac:dyDescent="0.25">
      <c r="A154" s="3" t="s">
        <v>451</v>
      </c>
      <c r="B154" s="284"/>
      <c r="C154" s="285"/>
      <c r="D154" s="285"/>
      <c r="E154" s="220"/>
      <c r="F154" s="220"/>
      <c r="G154" s="216">
        <v>28302</v>
      </c>
      <c r="H154" s="216">
        <v>29717</v>
      </c>
      <c r="I154" s="218">
        <v>31203</v>
      </c>
      <c r="J154" s="38">
        <v>32763</v>
      </c>
    </row>
    <row r="155" spans="1:10" s="13" customFormat="1" x14ac:dyDescent="0.25">
      <c r="A155" s="5" t="s">
        <v>452</v>
      </c>
      <c r="B155" s="284"/>
      <c r="C155" s="285"/>
      <c r="D155" s="285"/>
      <c r="E155" s="220"/>
      <c r="F155" s="220"/>
      <c r="G155" s="216">
        <v>28302</v>
      </c>
      <c r="H155" s="216">
        <v>29717</v>
      </c>
      <c r="I155" s="218">
        <v>31203</v>
      </c>
      <c r="J155" s="38">
        <v>32763</v>
      </c>
    </row>
    <row r="156" spans="1:10" s="13" customFormat="1" x14ac:dyDescent="0.25">
      <c r="A156" s="5" t="s">
        <v>226</v>
      </c>
      <c r="B156" s="284" t="s">
        <v>227</v>
      </c>
      <c r="C156" s="285">
        <v>709.9</v>
      </c>
      <c r="D156" s="285">
        <v>752.5</v>
      </c>
      <c r="E156" s="220">
        <v>790.1</v>
      </c>
      <c r="F156" s="220">
        <v>830</v>
      </c>
      <c r="G156" s="216">
        <v>996</v>
      </c>
      <c r="H156" s="216">
        <v>1046</v>
      </c>
      <c r="I156" s="218">
        <v>1098</v>
      </c>
      <c r="J156" s="39">
        <v>1153</v>
      </c>
    </row>
    <row r="157" spans="1:10" x14ac:dyDescent="0.25">
      <c r="A157" s="3" t="s">
        <v>51</v>
      </c>
      <c r="B157" s="284"/>
      <c r="C157" s="285">
        <v>709.9</v>
      </c>
      <c r="D157" s="285">
        <v>752.5</v>
      </c>
      <c r="E157" s="220">
        <v>790.1</v>
      </c>
      <c r="F157" s="220">
        <v>830</v>
      </c>
      <c r="G157" s="216">
        <v>996</v>
      </c>
      <c r="H157" s="216">
        <v>1046</v>
      </c>
      <c r="I157" s="218">
        <v>1098</v>
      </c>
      <c r="J157" s="39">
        <v>1153</v>
      </c>
    </row>
    <row r="158" spans="1:10" s="13" customFormat="1" x14ac:dyDescent="0.25">
      <c r="A158" s="5" t="s">
        <v>210</v>
      </c>
      <c r="B158" s="284" t="s">
        <v>212</v>
      </c>
      <c r="C158" s="286">
        <v>90</v>
      </c>
      <c r="D158" s="286">
        <v>90</v>
      </c>
      <c r="E158" s="221">
        <v>90</v>
      </c>
      <c r="F158" s="221">
        <v>90</v>
      </c>
      <c r="G158" s="221">
        <v>95</v>
      </c>
      <c r="H158" s="221">
        <v>100</v>
      </c>
      <c r="I158" s="218">
        <v>105</v>
      </c>
      <c r="J158" s="39">
        <v>110</v>
      </c>
    </row>
    <row r="159" spans="1:10" s="13" customFormat="1" x14ac:dyDescent="0.25">
      <c r="A159" s="5" t="s">
        <v>211</v>
      </c>
      <c r="B159" s="284" t="s">
        <v>212</v>
      </c>
      <c r="C159" s="286">
        <v>210</v>
      </c>
      <c r="D159" s="286">
        <v>210</v>
      </c>
      <c r="E159" s="221">
        <v>210</v>
      </c>
      <c r="F159" s="221">
        <v>210</v>
      </c>
      <c r="G159" s="221">
        <v>220</v>
      </c>
      <c r="H159" s="221">
        <v>230</v>
      </c>
      <c r="I159" s="218">
        <v>240</v>
      </c>
      <c r="J159" s="39">
        <v>250</v>
      </c>
    </row>
    <row r="160" spans="1:10" ht="36.75" customHeight="1" x14ac:dyDescent="0.25">
      <c r="A160" s="573" t="s">
        <v>76</v>
      </c>
      <c r="B160" s="574"/>
      <c r="C160" s="234"/>
      <c r="D160" s="234"/>
      <c r="E160" s="246"/>
      <c r="F160" s="250"/>
      <c r="G160" s="216"/>
      <c r="H160" s="256"/>
      <c r="I160" s="276"/>
      <c r="J160" s="38"/>
    </row>
  </sheetData>
  <customSheetViews>
    <customSheetView guid="{4C9718BF-61F1-41C2-A52E-B816D4DE591F}" hiddenColumns="1" topLeftCell="A125">
      <selection activeCell="I134" sqref="I134"/>
      <pageMargins left="0.7" right="0.7" top="0.75" bottom="0.75" header="0.3" footer="0.3"/>
      <pageSetup orientation="landscape" horizontalDpi="4294967294" verticalDpi="4294967294" r:id="rId1"/>
    </customSheetView>
    <customSheetView guid="{56511514-C106-4A14-9D9B-2736F085355C}" showPageBreaks="1" view="pageBreakPreview">
      <selection sqref="A1:B1"/>
      <rowBreaks count="1" manualBreakCount="1">
        <brk id="128" max="16383" man="1"/>
      </rowBreaks>
      <pageMargins left="0.7" right="0.7" top="0.75" bottom="0.75" header="0.3" footer="0.3"/>
      <pageSetup scale="88" orientation="landscape" horizontalDpi="4294967294" verticalDpi="4294967294" r:id="rId2"/>
    </customSheetView>
  </customSheetViews>
  <mergeCells count="8">
    <mergeCell ref="A1:B1"/>
    <mergeCell ref="A139:B139"/>
    <mergeCell ref="A138:B138"/>
    <mergeCell ref="A160:B160"/>
    <mergeCell ref="A77:B77"/>
    <mergeCell ref="A48:B48"/>
    <mergeCell ref="A76:B76"/>
    <mergeCell ref="A75:B75"/>
  </mergeCells>
  <pageMargins left="0.7" right="0.7" top="0.75" bottom="0.75" header="0.3" footer="0.3"/>
  <pageSetup orientation="landscape" horizontalDpi="4294967294" verticalDpi="4294967294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R132"/>
  <sheetViews>
    <sheetView topLeftCell="A109" zoomScaleNormal="100" zoomScaleSheetLayoutView="100" workbookViewId="0">
      <pane xSplit="9" topLeftCell="K1" activePane="topRight" state="frozen"/>
      <selection activeCell="A46" sqref="A46"/>
      <selection pane="topRight" activeCell="S62" sqref="S62"/>
    </sheetView>
  </sheetViews>
  <sheetFormatPr defaultColWidth="9.140625" defaultRowHeight="15.75" x14ac:dyDescent="0.25"/>
  <cols>
    <col min="1" max="1" width="62.7109375" style="175" customWidth="1"/>
    <col min="2" max="2" width="12.7109375" style="97" hidden="1" customWidth="1"/>
    <col min="3" max="3" width="12.42578125" style="96" hidden="1" customWidth="1"/>
    <col min="4" max="4" width="15.5703125" style="97" hidden="1" customWidth="1"/>
    <col min="5" max="5" width="12.5703125" style="97" hidden="1" customWidth="1"/>
    <col min="6" max="6" width="14.140625" style="97" hidden="1" customWidth="1"/>
    <col min="7" max="7" width="14.42578125" style="207" hidden="1" customWidth="1"/>
    <col min="8" max="8" width="22.7109375" style="208" hidden="1" customWidth="1"/>
    <col min="9" max="9" width="16.7109375" style="207" hidden="1" customWidth="1"/>
    <col min="10" max="10" width="13.7109375" style="479" hidden="1" customWidth="1"/>
    <col min="11" max="11" width="14.85546875" style="207" customWidth="1"/>
    <col min="12" max="12" width="15.7109375" style="271" customWidth="1"/>
    <col min="13" max="13" width="13.7109375" style="207" customWidth="1"/>
    <col min="14" max="14" width="23.7109375" style="301" customWidth="1"/>
    <col min="15" max="16384" width="9.140625" style="97"/>
  </cols>
  <sheetData>
    <row r="1" spans="1:18" ht="18.75" hidden="1" customHeight="1" x14ac:dyDescent="0.3">
      <c r="A1" s="402" t="s">
        <v>185</v>
      </c>
    </row>
    <row r="2" spans="1:18" ht="18.75" x14ac:dyDescent="0.3">
      <c r="A2" s="403" t="s">
        <v>479</v>
      </c>
      <c r="B2" s="404"/>
      <c r="C2" s="405"/>
      <c r="D2" s="406"/>
      <c r="E2" s="406"/>
      <c r="F2" s="406"/>
      <c r="G2" s="407" t="s">
        <v>311</v>
      </c>
      <c r="H2" s="408" t="s">
        <v>313</v>
      </c>
      <c r="I2" s="409" t="s">
        <v>319</v>
      </c>
      <c r="J2" s="480" t="s">
        <v>323</v>
      </c>
      <c r="K2" s="14" t="s">
        <v>355</v>
      </c>
      <c r="L2" s="266" t="s">
        <v>372</v>
      </c>
      <c r="M2" s="14" t="s">
        <v>429</v>
      </c>
      <c r="N2" s="1" t="s">
        <v>477</v>
      </c>
      <c r="R2" s="170"/>
    </row>
    <row r="3" spans="1:18" ht="18.75" x14ac:dyDescent="0.3">
      <c r="A3" s="410"/>
      <c r="B3" s="58" t="s">
        <v>215</v>
      </c>
      <c r="C3" s="58" t="s">
        <v>273</v>
      </c>
      <c r="D3" s="58" t="s">
        <v>297</v>
      </c>
      <c r="E3" s="58" t="s">
        <v>307</v>
      </c>
      <c r="F3" s="58" t="s">
        <v>308</v>
      </c>
      <c r="G3" s="127"/>
      <c r="H3" s="210"/>
      <c r="I3" s="127"/>
      <c r="J3" s="481"/>
      <c r="K3" s="127"/>
      <c r="L3" s="272"/>
      <c r="M3" s="166"/>
      <c r="N3" s="514"/>
      <c r="P3" s="478"/>
      <c r="Q3" s="478"/>
      <c r="R3" s="478"/>
    </row>
    <row r="4" spans="1:18" s="175" customFormat="1" ht="18.75" x14ac:dyDescent="0.3">
      <c r="A4" s="411" t="s">
        <v>312</v>
      </c>
      <c r="B4" s="58"/>
      <c r="C4" s="58"/>
      <c r="D4" s="58"/>
      <c r="E4" s="106">
        <v>5.6000000000000001E-2</v>
      </c>
      <c r="F4" s="106">
        <v>4.4999999999999998E-2</v>
      </c>
      <c r="G4" s="206">
        <v>3.9E-2</v>
      </c>
      <c r="H4" s="206">
        <v>4.8000000000000001E-2</v>
      </c>
      <c r="I4" s="206">
        <v>5.2999999999999999E-2</v>
      </c>
      <c r="J4" s="482">
        <v>4.9000000000000002E-2</v>
      </c>
      <c r="K4" s="206">
        <v>4.2999999999999997E-2</v>
      </c>
      <c r="L4" s="206">
        <v>3.6999999999999998E-2</v>
      </c>
      <c r="M4" s="206">
        <v>3.3000000000000002E-2</v>
      </c>
      <c r="N4" s="527">
        <v>3.2000000000000001E-2</v>
      </c>
    </row>
    <row r="5" spans="1:18" ht="18" x14ac:dyDescent="0.25">
      <c r="A5" s="546" t="s">
        <v>68</v>
      </c>
      <c r="B5" s="104"/>
      <c r="C5" s="104"/>
      <c r="D5" s="103"/>
      <c r="E5" s="103"/>
      <c r="F5" s="103"/>
      <c r="G5" s="166"/>
      <c r="H5" s="152"/>
      <c r="I5" s="166"/>
      <c r="J5" s="483"/>
      <c r="K5" s="166"/>
      <c r="L5" s="189"/>
      <c r="M5" s="166"/>
      <c r="N5" s="514"/>
    </row>
    <row r="6" spans="1:18" x14ac:dyDescent="0.25">
      <c r="A6" s="495" t="s">
        <v>332</v>
      </c>
      <c r="B6" s="104"/>
      <c r="C6" s="101"/>
      <c r="D6" s="103"/>
      <c r="E6" s="103"/>
      <c r="F6" s="103"/>
      <c r="G6" s="166"/>
      <c r="H6" s="152"/>
      <c r="I6" s="166"/>
      <c r="J6" s="483"/>
      <c r="K6" s="166"/>
      <c r="L6" s="189"/>
      <c r="M6" s="166"/>
      <c r="N6" s="514"/>
    </row>
    <row r="7" spans="1:18" ht="18.75" x14ac:dyDescent="0.3">
      <c r="A7" s="412"/>
      <c r="B7" s="107"/>
      <c r="C7" s="107"/>
      <c r="D7" s="107"/>
      <c r="E7" s="58"/>
      <c r="F7" s="58"/>
      <c r="G7" s="127"/>
      <c r="H7" s="210"/>
      <c r="I7" s="127"/>
      <c r="J7" s="483"/>
      <c r="K7" s="166"/>
      <c r="L7" s="189"/>
      <c r="M7" s="166"/>
      <c r="N7" s="514"/>
    </row>
    <row r="8" spans="1:18" x14ac:dyDescent="0.25">
      <c r="A8" s="462" t="s">
        <v>483</v>
      </c>
      <c r="B8" s="108">
        <v>41.268704399999997</v>
      </c>
      <c r="C8" s="76">
        <f>B8*6%+B8</f>
        <v>43.744826663999994</v>
      </c>
      <c r="D8" s="109" t="s">
        <v>298</v>
      </c>
      <c r="E8" s="110">
        <v>40.520000000000003</v>
      </c>
      <c r="F8" s="76">
        <f>E8*4.5%+E8</f>
        <v>42.343400000000003</v>
      </c>
      <c r="G8" s="131">
        <f t="shared" ref="G8:K8" si="0">F8*G4+F8</f>
        <v>43.994792600000004</v>
      </c>
      <c r="H8" s="152">
        <f t="shared" si="0"/>
        <v>46.106542644800001</v>
      </c>
      <c r="I8" s="131">
        <f t="shared" si="0"/>
        <v>48.550189404974404</v>
      </c>
      <c r="J8" s="484">
        <f t="shared" si="0"/>
        <v>50.929148685818149</v>
      </c>
      <c r="K8" s="131">
        <f t="shared" si="0"/>
        <v>53.119102079308327</v>
      </c>
      <c r="L8" s="189">
        <f>K8*L4+K8</f>
        <v>55.084508856242735</v>
      </c>
      <c r="M8" s="131">
        <f>L8*M4+L8</f>
        <v>56.902297648498745</v>
      </c>
      <c r="N8" s="269">
        <f>M8*N4+M8</f>
        <v>58.723171173250705</v>
      </c>
    </row>
    <row r="9" spans="1:18" x14ac:dyDescent="0.25">
      <c r="A9" s="462" t="s">
        <v>484</v>
      </c>
      <c r="B9" s="108"/>
      <c r="C9" s="76"/>
      <c r="D9" s="109"/>
      <c r="E9" s="110"/>
      <c r="F9" s="76"/>
      <c r="G9" s="131"/>
      <c r="H9" s="152"/>
      <c r="I9" s="131"/>
      <c r="J9" s="484"/>
      <c r="K9" s="522" t="s">
        <v>99</v>
      </c>
      <c r="L9" s="189">
        <v>65</v>
      </c>
      <c r="M9" s="131">
        <f>L9*M4+L9</f>
        <v>67.144999999999996</v>
      </c>
      <c r="N9" s="269">
        <f>M9*N4+M9</f>
        <v>69.293639999999996</v>
      </c>
    </row>
    <row r="10" spans="1:18" x14ac:dyDescent="0.25">
      <c r="A10" s="462" t="s">
        <v>472</v>
      </c>
      <c r="B10" s="108"/>
      <c r="C10" s="76"/>
      <c r="D10" s="109"/>
      <c r="E10" s="110"/>
      <c r="F10" s="76"/>
      <c r="G10" s="131"/>
      <c r="H10" s="152"/>
      <c r="I10" s="131"/>
      <c r="J10" s="484"/>
      <c r="K10" s="131">
        <v>150</v>
      </c>
      <c r="L10" s="189">
        <f>K10*L4+K10</f>
        <v>155.55000000000001</v>
      </c>
      <c r="M10" s="131">
        <f>L10*M4+L10</f>
        <v>160.68315000000001</v>
      </c>
      <c r="N10" s="269">
        <f>M10*N4+M10</f>
        <v>165.8250108</v>
      </c>
    </row>
    <row r="11" spans="1:18" x14ac:dyDescent="0.25">
      <c r="A11" s="462" t="s">
        <v>485</v>
      </c>
      <c r="B11" s="108"/>
      <c r="C11" s="76"/>
      <c r="D11" s="109"/>
      <c r="E11" s="110"/>
      <c r="F11" s="76"/>
      <c r="G11" s="131"/>
      <c r="H11" s="152"/>
      <c r="I11" s="131"/>
      <c r="J11" s="484"/>
      <c r="K11" s="131">
        <v>350</v>
      </c>
      <c r="L11" s="189">
        <f>K11*L4+K11</f>
        <v>362.95</v>
      </c>
      <c r="M11" s="131">
        <f>L11*M4+L11</f>
        <v>374.92734999999999</v>
      </c>
      <c r="N11" s="269">
        <f>M11*N4+M11</f>
        <v>386.92502519999999</v>
      </c>
    </row>
    <row r="12" spans="1:18" x14ac:dyDescent="0.25">
      <c r="A12" s="463" t="s">
        <v>486</v>
      </c>
      <c r="B12" s="108">
        <v>784.39301396400003</v>
      </c>
      <c r="C12" s="76">
        <f t="shared" ref="C12:C23" si="1">B12*6%+B12</f>
        <v>831.45659480184008</v>
      </c>
      <c r="D12" s="109" t="s">
        <v>299</v>
      </c>
      <c r="E12" s="76">
        <v>770.18</v>
      </c>
      <c r="F12" s="76">
        <f t="shared" ref="F12:F23" si="2">E12*4.5%+E12</f>
        <v>804.83809999999994</v>
      </c>
      <c r="G12" s="131">
        <f t="shared" ref="G12:L12" si="3">F12*G4+F12</f>
        <v>836.22678589999998</v>
      </c>
      <c r="H12" s="152">
        <f t="shared" si="3"/>
        <v>876.3656716232</v>
      </c>
      <c r="I12" s="131">
        <f t="shared" si="3"/>
        <v>922.81305221922958</v>
      </c>
      <c r="J12" s="484">
        <f t="shared" si="3"/>
        <v>968.03089177797187</v>
      </c>
      <c r="K12" s="131">
        <v>600</v>
      </c>
      <c r="L12" s="189">
        <f t="shared" si="3"/>
        <v>622.20000000000005</v>
      </c>
      <c r="M12" s="131">
        <f>L12*M4+L12</f>
        <v>642.73260000000005</v>
      </c>
      <c r="N12" s="269">
        <f>M12*N4+M12</f>
        <v>663.3000432</v>
      </c>
    </row>
    <row r="13" spans="1:18" x14ac:dyDescent="0.25">
      <c r="A13" s="463" t="s">
        <v>487</v>
      </c>
      <c r="B13" s="108"/>
      <c r="C13" s="76"/>
      <c r="D13" s="109"/>
      <c r="E13" s="76"/>
      <c r="F13" s="76"/>
      <c r="G13" s="131"/>
      <c r="H13" s="152"/>
      <c r="I13" s="131"/>
      <c r="J13" s="484"/>
      <c r="K13" s="131">
        <v>960</v>
      </c>
      <c r="L13" s="189">
        <f>K13*L4+K13</f>
        <v>995.52</v>
      </c>
      <c r="M13" s="131">
        <f>L13*M4+L13</f>
        <v>1028.3721599999999</v>
      </c>
      <c r="N13" s="269">
        <f>M13*N4+M13</f>
        <v>1061.28006912</v>
      </c>
    </row>
    <row r="14" spans="1:18" s="118" customFormat="1" x14ac:dyDescent="0.25">
      <c r="A14" s="412" t="s">
        <v>333</v>
      </c>
      <c r="B14" s="115">
        <v>165.1348448064</v>
      </c>
      <c r="C14" s="117">
        <f t="shared" si="1"/>
        <v>175.04293549478399</v>
      </c>
      <c r="D14" s="133" t="s">
        <v>300</v>
      </c>
      <c r="E14" s="117">
        <v>162.15</v>
      </c>
      <c r="F14" s="117">
        <f t="shared" si="2"/>
        <v>169.44675000000001</v>
      </c>
      <c r="G14" s="201">
        <f t="shared" ref="G14:L14" si="4">F14*G4+F14</f>
        <v>176.05517325</v>
      </c>
      <c r="H14" s="189">
        <f t="shared" si="4"/>
        <v>184.50582156600001</v>
      </c>
      <c r="I14" s="201">
        <f t="shared" si="4"/>
        <v>194.28463010899802</v>
      </c>
      <c r="J14" s="547">
        <f t="shared" si="4"/>
        <v>203.80457698433892</v>
      </c>
      <c r="K14" s="201">
        <v>53.119102079308327</v>
      </c>
      <c r="L14" s="189">
        <f t="shared" si="4"/>
        <v>55.084508856242735</v>
      </c>
      <c r="M14" s="201">
        <f>L14*M4+L14</f>
        <v>56.902297648498745</v>
      </c>
      <c r="N14" s="269">
        <f>M14*N4+M14</f>
        <v>58.723171173250705</v>
      </c>
    </row>
    <row r="15" spans="1:18" x14ac:dyDescent="0.25">
      <c r="A15" s="412" t="s">
        <v>488</v>
      </c>
      <c r="B15" s="108">
        <v>165.13734594000002</v>
      </c>
      <c r="C15" s="76">
        <f t="shared" si="1"/>
        <v>175.04558669640002</v>
      </c>
      <c r="D15" s="109" t="s">
        <v>300</v>
      </c>
      <c r="E15" s="76">
        <v>162.15</v>
      </c>
      <c r="F15" s="76">
        <f t="shared" si="2"/>
        <v>169.44675000000001</v>
      </c>
      <c r="G15" s="131">
        <f t="shared" ref="G15:L15" si="5">F15*G4+F15</f>
        <v>176.05517325</v>
      </c>
      <c r="H15" s="152">
        <f t="shared" si="5"/>
        <v>184.50582156600001</v>
      </c>
      <c r="I15" s="131">
        <f t="shared" si="5"/>
        <v>194.28463010899802</v>
      </c>
      <c r="J15" s="484">
        <f t="shared" si="5"/>
        <v>203.80457698433892</v>
      </c>
      <c r="K15" s="131">
        <f t="shared" si="5"/>
        <v>212.56817379466548</v>
      </c>
      <c r="L15" s="189">
        <f t="shared" si="5"/>
        <v>220.43319622506812</v>
      </c>
      <c r="M15" s="131">
        <f>L15*M4+L15</f>
        <v>227.70749170049535</v>
      </c>
      <c r="N15" s="269">
        <f>M15*N4+M15</f>
        <v>234.9941314349112</v>
      </c>
    </row>
    <row r="16" spans="1:18" x14ac:dyDescent="0.25">
      <c r="A16" s="412" t="s">
        <v>489</v>
      </c>
      <c r="B16" s="108">
        <v>4442.4009493079993</v>
      </c>
      <c r="C16" s="76">
        <f t="shared" si="1"/>
        <v>4708.9450062664791</v>
      </c>
      <c r="D16" s="109" t="s">
        <v>301</v>
      </c>
      <c r="E16" s="76">
        <v>4361.97</v>
      </c>
      <c r="F16" s="76">
        <f t="shared" si="2"/>
        <v>4558.2586500000007</v>
      </c>
      <c r="G16" s="131">
        <f t="shared" ref="G16:L16" si="6">F16*G4+F16</f>
        <v>4736.0307373500009</v>
      </c>
      <c r="H16" s="152">
        <f t="shared" si="6"/>
        <v>4963.3602127428012</v>
      </c>
      <c r="I16" s="131">
        <f t="shared" si="6"/>
        <v>5226.4183040181697</v>
      </c>
      <c r="J16" s="484">
        <f t="shared" si="6"/>
        <v>5482.5128009150603</v>
      </c>
      <c r="K16" s="131">
        <f t="shared" si="6"/>
        <v>5718.2608513544083</v>
      </c>
      <c r="L16" s="189">
        <f t="shared" si="6"/>
        <v>5929.8365028545213</v>
      </c>
      <c r="M16" s="131">
        <f>L16*M4+L16</f>
        <v>6125.5211074487206</v>
      </c>
      <c r="N16" s="269">
        <f>M16*N4+M16</f>
        <v>6321.5377828870796</v>
      </c>
    </row>
    <row r="17" spans="1:14" x14ac:dyDescent="0.25">
      <c r="A17" s="412" t="s">
        <v>490</v>
      </c>
      <c r="B17" s="108">
        <v>4442.4009493079993</v>
      </c>
      <c r="C17" s="76">
        <f t="shared" si="1"/>
        <v>4708.9450062664791</v>
      </c>
      <c r="D17" s="109" t="s">
        <v>301</v>
      </c>
      <c r="E17" s="76">
        <v>4361.97</v>
      </c>
      <c r="F17" s="76">
        <f t="shared" si="2"/>
        <v>4558.2586500000007</v>
      </c>
      <c r="G17" s="131">
        <f t="shared" ref="G17:L17" si="7">F17*G4+F17</f>
        <v>4736.0307373500009</v>
      </c>
      <c r="H17" s="152">
        <f t="shared" si="7"/>
        <v>4963.3602127428012</v>
      </c>
      <c r="I17" s="131">
        <f t="shared" si="7"/>
        <v>5226.4183040181697</v>
      </c>
      <c r="J17" s="484">
        <f t="shared" si="7"/>
        <v>5482.5128009150603</v>
      </c>
      <c r="K17" s="131">
        <f t="shared" si="7"/>
        <v>5718.2608513544083</v>
      </c>
      <c r="L17" s="189">
        <f t="shared" si="7"/>
        <v>5929.8365028545213</v>
      </c>
      <c r="M17" s="131">
        <f>L17*M4+L17</f>
        <v>6125.5211074487206</v>
      </c>
      <c r="N17" s="269">
        <f>M17*N4+M17</f>
        <v>6321.5377828870796</v>
      </c>
    </row>
    <row r="18" spans="1:14" x14ac:dyDescent="0.25">
      <c r="A18" s="412" t="s">
        <v>17</v>
      </c>
      <c r="B18" s="108">
        <v>8807.1917230079998</v>
      </c>
      <c r="C18" s="76">
        <f t="shared" si="1"/>
        <v>9335.6232263884795</v>
      </c>
      <c r="D18" s="109" t="s">
        <v>302</v>
      </c>
      <c r="E18" s="76">
        <v>8647.73</v>
      </c>
      <c r="F18" s="76">
        <f t="shared" si="2"/>
        <v>9036.8778499999989</v>
      </c>
      <c r="G18" s="131">
        <f t="shared" ref="G18:L18" si="8">F18*G4+F18</f>
        <v>9389.3160861499982</v>
      </c>
      <c r="H18" s="152">
        <f t="shared" si="8"/>
        <v>9840.0032582851982</v>
      </c>
      <c r="I18" s="131">
        <f t="shared" si="8"/>
        <v>10361.523430974314</v>
      </c>
      <c r="J18" s="484">
        <f t="shared" si="8"/>
        <v>10869.238079092054</v>
      </c>
      <c r="K18" s="131">
        <f t="shared" si="8"/>
        <v>11336.615316493013</v>
      </c>
      <c r="L18" s="189">
        <f t="shared" si="8"/>
        <v>11756.070083203254</v>
      </c>
      <c r="M18" s="131">
        <f>L18*M4+L18</f>
        <v>12144.020395948963</v>
      </c>
      <c r="N18" s="269">
        <f>M18*N4+M18</f>
        <v>12532.62904861933</v>
      </c>
    </row>
    <row r="19" spans="1:14" x14ac:dyDescent="0.25">
      <c r="A19" s="412" t="s">
        <v>23</v>
      </c>
      <c r="B19" s="108">
        <v>1376.12370672</v>
      </c>
      <c r="C19" s="76">
        <f t="shared" si="1"/>
        <v>1458.6911291232</v>
      </c>
      <c r="D19" s="109" t="s">
        <v>303</v>
      </c>
      <c r="E19" s="76">
        <v>1351.2</v>
      </c>
      <c r="F19" s="76">
        <f t="shared" si="2"/>
        <v>1412.0040000000001</v>
      </c>
      <c r="G19" s="131">
        <f t="shared" ref="G19:L19" si="9">F19*G4+F19</f>
        <v>1467.0721560000002</v>
      </c>
      <c r="H19" s="152">
        <f t="shared" si="9"/>
        <v>1537.4916194880002</v>
      </c>
      <c r="I19" s="131">
        <f t="shared" si="9"/>
        <v>1618.9786753208641</v>
      </c>
      <c r="J19" s="484">
        <f t="shared" si="9"/>
        <v>1698.3086304115864</v>
      </c>
      <c r="K19" s="131">
        <f t="shared" si="9"/>
        <v>1771.3359015192846</v>
      </c>
      <c r="L19" s="189">
        <f t="shared" si="9"/>
        <v>1836.875329875498</v>
      </c>
      <c r="M19" s="131">
        <f>L19*M4+L19</f>
        <v>1897.4922157613894</v>
      </c>
      <c r="N19" s="269">
        <f>M19*N4+M19</f>
        <v>1958.2119666657538</v>
      </c>
    </row>
    <row r="20" spans="1:14" x14ac:dyDescent="0.25">
      <c r="A20" s="412" t="s">
        <v>11</v>
      </c>
      <c r="B20" s="108">
        <v>4513.6832569079988</v>
      </c>
      <c r="C20" s="76">
        <f t="shared" si="1"/>
        <v>4784.5042523224784</v>
      </c>
      <c r="D20" s="109" t="s">
        <v>304</v>
      </c>
      <c r="E20" s="76">
        <v>4431.96</v>
      </c>
      <c r="F20" s="76">
        <f t="shared" si="2"/>
        <v>4631.3981999999996</v>
      </c>
      <c r="G20" s="131">
        <f t="shared" ref="G20:L20" si="10">F20*G4+F20</f>
        <v>4812.0227298</v>
      </c>
      <c r="H20" s="152">
        <f t="shared" si="10"/>
        <v>5042.9998208303996</v>
      </c>
      <c r="I20" s="131">
        <f t="shared" si="10"/>
        <v>5310.2788113344104</v>
      </c>
      <c r="J20" s="484">
        <f t="shared" si="10"/>
        <v>5570.4824730897963</v>
      </c>
      <c r="K20" s="131">
        <f t="shared" si="10"/>
        <v>5810.0132194326579</v>
      </c>
      <c r="L20" s="189">
        <f t="shared" si="10"/>
        <v>6024.9837085516665</v>
      </c>
      <c r="M20" s="131">
        <f>L20*M4+L20</f>
        <v>6223.8081709338712</v>
      </c>
      <c r="N20" s="269">
        <f>M20*N4+M20</f>
        <v>6422.9700324037549</v>
      </c>
    </row>
    <row r="21" spans="1:14" x14ac:dyDescent="0.25">
      <c r="A21" s="412" t="s">
        <v>470</v>
      </c>
      <c r="B21" s="108">
        <v>31.364215343999998</v>
      </c>
      <c r="C21" s="76">
        <f t="shared" si="1"/>
        <v>33.246068264639995</v>
      </c>
      <c r="D21" s="109" t="s">
        <v>305</v>
      </c>
      <c r="E21" s="76">
        <v>30.79</v>
      </c>
      <c r="F21" s="76">
        <f t="shared" si="2"/>
        <v>32.175550000000001</v>
      </c>
      <c r="G21" s="131">
        <f t="shared" ref="G21:M21" si="11">F21*G4+F21</f>
        <v>33.430396450000003</v>
      </c>
      <c r="H21" s="152">
        <f t="shared" si="11"/>
        <v>35.035055479600004</v>
      </c>
      <c r="I21" s="131">
        <f t="shared" si="11"/>
        <v>36.891913420018803</v>
      </c>
      <c r="J21" s="484">
        <f t="shared" si="11"/>
        <v>38.699617177599727</v>
      </c>
      <c r="K21" s="131">
        <f t="shared" si="11"/>
        <v>40.363700716236515</v>
      </c>
      <c r="L21" s="189">
        <f t="shared" si="11"/>
        <v>41.857157642737263</v>
      </c>
      <c r="M21" s="131">
        <f t="shared" si="11"/>
        <v>43.238443844947597</v>
      </c>
      <c r="N21" s="269">
        <f>M21*N4+M21</f>
        <v>44.622074047985919</v>
      </c>
    </row>
    <row r="22" spans="1:14" x14ac:dyDescent="0.25">
      <c r="A22" s="412" t="s">
        <v>471</v>
      </c>
      <c r="B22" s="108"/>
      <c r="C22" s="76"/>
      <c r="D22" s="109"/>
      <c r="E22" s="76"/>
      <c r="F22" s="76"/>
      <c r="G22" s="131"/>
      <c r="H22" s="152"/>
      <c r="I22" s="131"/>
      <c r="J22" s="484"/>
      <c r="K22" s="131">
        <f>K8-K21</f>
        <v>12.755401363071812</v>
      </c>
      <c r="L22" s="131">
        <f t="shared" ref="L22:M22" si="12">L8-L21</f>
        <v>13.227351213505472</v>
      </c>
      <c r="M22" s="131">
        <f t="shared" si="12"/>
        <v>13.663853803551149</v>
      </c>
      <c r="N22" s="269">
        <f>M22*N4+M22</f>
        <v>14.101097125264786</v>
      </c>
    </row>
    <row r="23" spans="1:14" x14ac:dyDescent="0.25">
      <c r="A23" s="412" t="s">
        <v>469</v>
      </c>
      <c r="B23" s="108">
        <v>26.5</v>
      </c>
      <c r="C23" s="76">
        <f t="shared" si="1"/>
        <v>28.09</v>
      </c>
      <c r="D23" s="109" t="s">
        <v>306</v>
      </c>
      <c r="E23" s="76">
        <v>24.55</v>
      </c>
      <c r="F23" s="76">
        <f t="shared" si="2"/>
        <v>25.65475</v>
      </c>
      <c r="G23" s="131">
        <f t="shared" ref="G23:M23" si="13">F23*G4+F23</f>
        <v>26.655285249999999</v>
      </c>
      <c r="H23" s="152">
        <f t="shared" si="13"/>
        <v>27.934738941999999</v>
      </c>
      <c r="I23" s="131">
        <f t="shared" si="13"/>
        <v>29.415280105925998</v>
      </c>
      <c r="J23" s="484">
        <f t="shared" si="13"/>
        <v>30.856628831116371</v>
      </c>
      <c r="K23" s="131">
        <f t="shared" si="13"/>
        <v>32.183463870854375</v>
      </c>
      <c r="L23" s="189">
        <f t="shared" si="13"/>
        <v>33.374252034075987</v>
      </c>
      <c r="M23" s="131">
        <f t="shared" si="13"/>
        <v>34.475602351200493</v>
      </c>
      <c r="N23" s="269">
        <f>M23*N4+M23</f>
        <v>35.578821626438909</v>
      </c>
    </row>
    <row r="24" spans="1:14" x14ac:dyDescent="0.25">
      <c r="A24" s="412"/>
      <c r="B24" s="104"/>
      <c r="C24" s="101"/>
      <c r="D24" s="103"/>
      <c r="E24" s="103"/>
      <c r="F24" s="103"/>
      <c r="G24" s="166"/>
      <c r="H24" s="152"/>
      <c r="I24" s="166"/>
      <c r="J24" s="483"/>
      <c r="K24" s="166"/>
      <c r="L24" s="189"/>
      <c r="M24" s="166"/>
      <c r="N24" s="514"/>
    </row>
    <row r="25" spans="1:14" ht="18.75" x14ac:dyDescent="0.3">
      <c r="A25" s="412" t="s">
        <v>236</v>
      </c>
      <c r="B25" s="58" t="s">
        <v>215</v>
      </c>
      <c r="C25" s="58" t="s">
        <v>273</v>
      </c>
      <c r="D25" s="58" t="s">
        <v>297</v>
      </c>
      <c r="E25" s="58" t="s">
        <v>307</v>
      </c>
      <c r="F25" s="58" t="s">
        <v>308</v>
      </c>
      <c r="G25" s="127" t="s">
        <v>311</v>
      </c>
      <c r="H25" s="209" t="s">
        <v>313</v>
      </c>
      <c r="I25" s="14" t="s">
        <v>319</v>
      </c>
      <c r="J25" s="481" t="s">
        <v>323</v>
      </c>
      <c r="K25" s="14" t="s">
        <v>355</v>
      </c>
      <c r="L25" s="266" t="s">
        <v>372</v>
      </c>
      <c r="M25" s="14" t="s">
        <v>429</v>
      </c>
      <c r="N25" s="545" t="s">
        <v>477</v>
      </c>
    </row>
    <row r="26" spans="1:14" x14ac:dyDescent="0.25">
      <c r="A26" s="412" t="s">
        <v>24</v>
      </c>
      <c r="B26" s="108">
        <v>750</v>
      </c>
      <c r="C26" s="76">
        <f t="shared" ref="C26:C28" si="14">B26*6%+B26</f>
        <v>795</v>
      </c>
      <c r="D26" s="109">
        <v>760</v>
      </c>
      <c r="E26" s="76">
        <f t="shared" ref="E26:E28" si="15">D26*5.6%+D26</f>
        <v>802.56</v>
      </c>
      <c r="F26" s="76">
        <v>800</v>
      </c>
      <c r="G26" s="131">
        <f>F26*G4%+F26</f>
        <v>800.31200000000001</v>
      </c>
      <c r="H26" s="152">
        <f>G26*H4+G26</f>
        <v>838.72697600000004</v>
      </c>
      <c r="I26" s="131">
        <v>880</v>
      </c>
      <c r="J26" s="484">
        <v>920</v>
      </c>
      <c r="K26" s="131">
        <v>960</v>
      </c>
      <c r="L26" s="189">
        <v>990</v>
      </c>
      <c r="M26" s="131">
        <f>L26*M4+L26</f>
        <v>1022.67</v>
      </c>
      <c r="N26" s="269">
        <f>M26*N4+M26</f>
        <v>1055.39544</v>
      </c>
    </row>
    <row r="27" spans="1:14" x14ac:dyDescent="0.25">
      <c r="A27" s="412" t="s">
        <v>199</v>
      </c>
      <c r="B27" s="104">
        <v>5000</v>
      </c>
      <c r="C27" s="76">
        <f t="shared" si="14"/>
        <v>5300</v>
      </c>
      <c r="D27" s="109">
        <v>5000</v>
      </c>
      <c r="E27" s="76">
        <f t="shared" si="15"/>
        <v>5280</v>
      </c>
      <c r="F27" s="76">
        <v>5500</v>
      </c>
      <c r="G27" s="131">
        <f>F27*G4%+F27</f>
        <v>5502.1450000000004</v>
      </c>
      <c r="H27" s="152">
        <f>G27*H4+G27</f>
        <v>5766.2479600000006</v>
      </c>
      <c r="I27" s="131">
        <v>6000</v>
      </c>
      <c r="J27" s="484">
        <v>6300</v>
      </c>
      <c r="K27" s="131">
        <f>J27*K4+J27</f>
        <v>6570.9</v>
      </c>
      <c r="L27" s="189">
        <v>6800</v>
      </c>
      <c r="M27" s="131">
        <f>L27*M4+L27</f>
        <v>7024.4</v>
      </c>
      <c r="N27" s="269">
        <f>M27*N4+M27</f>
        <v>7249.1808000000001</v>
      </c>
    </row>
    <row r="28" spans="1:14" ht="30" x14ac:dyDescent="0.25">
      <c r="A28" s="413" t="s">
        <v>200</v>
      </c>
      <c r="B28" s="104">
        <v>5300</v>
      </c>
      <c r="C28" s="76">
        <f t="shared" si="14"/>
        <v>5618</v>
      </c>
      <c r="D28" s="109">
        <v>5000</v>
      </c>
      <c r="E28" s="76">
        <f t="shared" si="15"/>
        <v>5280</v>
      </c>
      <c r="F28" s="76">
        <v>5500</v>
      </c>
      <c r="G28" s="131">
        <f>F28*G4%+F28</f>
        <v>5502.1450000000004</v>
      </c>
      <c r="H28" s="152">
        <f>G28*H4+G28</f>
        <v>5766.2479600000006</v>
      </c>
      <c r="I28" s="131">
        <v>6000</v>
      </c>
      <c r="J28" s="484">
        <v>6300</v>
      </c>
      <c r="K28" s="131">
        <f>J28*K4+J28</f>
        <v>6570.9</v>
      </c>
      <c r="L28" s="189">
        <v>6800</v>
      </c>
      <c r="M28" s="131">
        <f>L28*M4+L28</f>
        <v>7024.4</v>
      </c>
      <c r="N28" s="269">
        <f>M28*N4+M28</f>
        <v>7249.1808000000001</v>
      </c>
    </row>
    <row r="29" spans="1:14" x14ac:dyDescent="0.25">
      <c r="A29" s="412" t="s">
        <v>201</v>
      </c>
      <c r="B29" s="111"/>
      <c r="C29" s="101"/>
      <c r="D29" s="103"/>
      <c r="E29" s="103"/>
      <c r="F29" s="103"/>
      <c r="G29" s="166"/>
      <c r="H29" s="152"/>
      <c r="I29" s="166"/>
      <c r="J29" s="483"/>
      <c r="K29" s="166"/>
      <c r="L29" s="189"/>
      <c r="M29" s="166"/>
      <c r="N29" s="514"/>
    </row>
    <row r="30" spans="1:14" ht="18.75" x14ac:dyDescent="0.3">
      <c r="A30" s="414"/>
      <c r="B30" s="107" t="s">
        <v>215</v>
      </c>
      <c r="C30" s="107" t="s">
        <v>273</v>
      </c>
      <c r="D30" s="58" t="s">
        <v>297</v>
      </c>
      <c r="E30" s="58" t="s">
        <v>307</v>
      </c>
      <c r="F30" s="58" t="s">
        <v>308</v>
      </c>
      <c r="G30" s="127" t="s">
        <v>311</v>
      </c>
      <c r="H30" s="209" t="s">
        <v>313</v>
      </c>
      <c r="I30" s="14" t="s">
        <v>319</v>
      </c>
      <c r="J30" s="481" t="s">
        <v>323</v>
      </c>
      <c r="K30" s="14" t="s">
        <v>355</v>
      </c>
      <c r="L30" s="266" t="s">
        <v>372</v>
      </c>
      <c r="M30" s="14" t="s">
        <v>429</v>
      </c>
      <c r="N30" s="545" t="s">
        <v>477</v>
      </c>
    </row>
    <row r="31" spans="1:14" s="77" customFormat="1" x14ac:dyDescent="0.25">
      <c r="A31" s="412" t="s">
        <v>203</v>
      </c>
      <c r="B31" s="100">
        <v>500</v>
      </c>
      <c r="C31" s="100">
        <v>500</v>
      </c>
      <c r="D31" s="100">
        <v>500</v>
      </c>
      <c r="E31" s="76">
        <f t="shared" ref="E31:E32" si="16">D31*5.6%+D31</f>
        <v>528</v>
      </c>
      <c r="F31" s="76">
        <v>550</v>
      </c>
      <c r="G31" s="131">
        <f>F31*G4+F31</f>
        <v>571.45000000000005</v>
      </c>
      <c r="H31" s="152">
        <f>G31*H4+G31</f>
        <v>598.8796000000001</v>
      </c>
      <c r="I31" s="131">
        <v>631</v>
      </c>
      <c r="J31" s="484">
        <v>660</v>
      </c>
      <c r="K31" s="131">
        <v>690</v>
      </c>
      <c r="L31" s="189">
        <v>700</v>
      </c>
      <c r="M31" s="131">
        <f>L31*M4+L31</f>
        <v>723.1</v>
      </c>
      <c r="N31" s="269">
        <f>M31*N4+M31</f>
        <v>746.23919999999998</v>
      </c>
    </row>
    <row r="32" spans="1:14" x14ac:dyDescent="0.25">
      <c r="A32" s="412" t="s">
        <v>202</v>
      </c>
      <c r="B32" s="104">
        <v>700</v>
      </c>
      <c r="C32" s="104">
        <v>700</v>
      </c>
      <c r="D32" s="104">
        <v>700</v>
      </c>
      <c r="E32" s="76">
        <f t="shared" si="16"/>
        <v>739.2</v>
      </c>
      <c r="F32" s="76">
        <v>700</v>
      </c>
      <c r="G32" s="131">
        <f>F32*G4+F32</f>
        <v>727.3</v>
      </c>
      <c r="H32" s="152">
        <v>1500</v>
      </c>
      <c r="I32" s="131">
        <v>1580</v>
      </c>
      <c r="J32" s="484">
        <v>1650</v>
      </c>
      <c r="K32" s="131">
        <v>1720</v>
      </c>
      <c r="L32" s="189">
        <v>1780</v>
      </c>
      <c r="M32" s="131">
        <f>L32*M4+L32</f>
        <v>1838.74</v>
      </c>
      <c r="N32" s="269">
        <f>M32*N4+M32</f>
        <v>1897.5796800000001</v>
      </c>
    </row>
    <row r="33" spans="1:14" s="114" customFormat="1" x14ac:dyDescent="0.25">
      <c r="A33" s="415"/>
      <c r="B33" s="113"/>
      <c r="C33" s="95"/>
      <c r="D33" s="112"/>
      <c r="E33" s="95"/>
      <c r="F33" s="95"/>
      <c r="G33" s="211"/>
      <c r="H33" s="212"/>
      <c r="I33" s="211"/>
      <c r="J33" s="483"/>
      <c r="K33" s="211"/>
      <c r="L33" s="189"/>
      <c r="M33" s="211"/>
      <c r="N33" s="88"/>
    </row>
    <row r="34" spans="1:14" x14ac:dyDescent="0.25">
      <c r="A34" s="412" t="s">
        <v>26</v>
      </c>
      <c r="B34" s="104">
        <v>1500</v>
      </c>
      <c r="C34" s="104">
        <v>1500</v>
      </c>
      <c r="D34" s="105">
        <v>1500</v>
      </c>
      <c r="E34" s="76">
        <f t="shared" ref="E34" si="17">D34*5.6%+D34</f>
        <v>1584</v>
      </c>
      <c r="F34" s="76">
        <v>1700</v>
      </c>
      <c r="G34" s="131">
        <f>F34*G4+F34</f>
        <v>1766.3</v>
      </c>
      <c r="H34" s="152">
        <f>G34*H4+G34</f>
        <v>1851.0824</v>
      </c>
      <c r="I34" s="131">
        <v>1950</v>
      </c>
      <c r="J34" s="484">
        <v>2000</v>
      </c>
      <c r="K34" s="131">
        <v>750</v>
      </c>
      <c r="L34" s="189">
        <v>800</v>
      </c>
      <c r="M34" s="131">
        <f>L34*M4+L34</f>
        <v>826.4</v>
      </c>
      <c r="N34" s="269">
        <f>M34*N4+M34</f>
        <v>852.84479999999996</v>
      </c>
    </row>
    <row r="35" spans="1:14" s="118" customFormat="1" ht="19.5" customHeight="1" x14ac:dyDescent="0.25">
      <c r="A35" s="412" t="s">
        <v>334</v>
      </c>
      <c r="B35" s="115">
        <v>250</v>
      </c>
      <c r="C35" s="115">
        <v>250</v>
      </c>
      <c r="D35" s="116">
        <v>250</v>
      </c>
      <c r="E35" s="117">
        <f t="shared" ref="E35" si="18">D35*5.6%+D35</f>
        <v>264</v>
      </c>
      <c r="F35" s="117">
        <v>280</v>
      </c>
      <c r="G35" s="201">
        <f>F35*G4+F35</f>
        <v>290.92</v>
      </c>
      <c r="H35" s="189">
        <v>800</v>
      </c>
      <c r="I35" s="201">
        <v>840</v>
      </c>
      <c r="J35" s="484">
        <v>880</v>
      </c>
      <c r="K35" s="201">
        <v>920</v>
      </c>
      <c r="L35" s="189">
        <v>950</v>
      </c>
      <c r="M35" s="201">
        <f>L35*M4+L35</f>
        <v>981.35</v>
      </c>
      <c r="N35" s="269">
        <f>M35*N4+M35</f>
        <v>1012.7532</v>
      </c>
    </row>
    <row r="36" spans="1:14" x14ac:dyDescent="0.25">
      <c r="A36" s="414" t="s">
        <v>194</v>
      </c>
      <c r="B36" s="111"/>
      <c r="C36" s="101"/>
      <c r="D36" s="103"/>
      <c r="E36" s="103"/>
      <c r="F36" s="103"/>
      <c r="G36" s="166"/>
      <c r="H36" s="152"/>
      <c r="I36" s="166"/>
      <c r="J36" s="483"/>
      <c r="K36" s="166"/>
      <c r="L36" s="189"/>
      <c r="M36" s="166"/>
      <c r="N36" s="514"/>
    </row>
    <row r="37" spans="1:14" ht="18.75" x14ac:dyDescent="0.3">
      <c r="A37" s="414"/>
      <c r="B37" s="107" t="s">
        <v>215</v>
      </c>
      <c r="C37" s="107" t="s">
        <v>273</v>
      </c>
      <c r="D37" s="107" t="s">
        <v>297</v>
      </c>
      <c r="E37" s="58" t="s">
        <v>307</v>
      </c>
      <c r="F37" s="58" t="s">
        <v>308</v>
      </c>
      <c r="G37" s="127" t="s">
        <v>311</v>
      </c>
      <c r="H37" s="210"/>
      <c r="I37" s="127"/>
      <c r="J37" s="481"/>
      <c r="K37" s="127"/>
      <c r="L37" s="189"/>
      <c r="M37" s="166"/>
      <c r="N37" s="514"/>
    </row>
    <row r="38" spans="1:14" x14ac:dyDescent="0.25">
      <c r="A38" s="412" t="s">
        <v>31</v>
      </c>
      <c r="B38" s="108">
        <v>60</v>
      </c>
      <c r="C38" s="108">
        <v>60</v>
      </c>
      <c r="D38" s="119">
        <v>60</v>
      </c>
      <c r="E38" s="119">
        <v>60</v>
      </c>
      <c r="F38" s="76">
        <v>60</v>
      </c>
      <c r="G38" s="131">
        <f>F38*G4+F38</f>
        <v>62.34</v>
      </c>
      <c r="H38" s="152">
        <v>100</v>
      </c>
      <c r="I38" s="131">
        <v>110</v>
      </c>
      <c r="J38" s="484">
        <v>115</v>
      </c>
      <c r="K38" s="131">
        <v>120</v>
      </c>
      <c r="L38" s="189">
        <v>130</v>
      </c>
      <c r="M38" s="131">
        <f>L38*M4+L38</f>
        <v>134.29</v>
      </c>
      <c r="N38" s="269">
        <f>M38*3.2%+M38</f>
        <v>138.58727999999999</v>
      </c>
    </row>
    <row r="39" spans="1:14" x14ac:dyDescent="0.25">
      <c r="A39" s="412" t="s">
        <v>277</v>
      </c>
      <c r="B39" s="108">
        <v>300</v>
      </c>
      <c r="C39" s="115">
        <v>300</v>
      </c>
      <c r="D39" s="116">
        <v>300</v>
      </c>
      <c r="E39" s="116">
        <v>300</v>
      </c>
      <c r="F39" s="76">
        <v>320</v>
      </c>
      <c r="G39" s="131">
        <f>F39*G4+F39</f>
        <v>332.48</v>
      </c>
      <c r="H39" s="152">
        <f>G39*H4+G39</f>
        <v>348.43904000000003</v>
      </c>
      <c r="I39" s="131">
        <v>370</v>
      </c>
      <c r="J39" s="484">
        <v>390</v>
      </c>
      <c r="K39" s="131">
        <v>400</v>
      </c>
      <c r="L39" s="189">
        <v>420</v>
      </c>
      <c r="M39" s="131">
        <f>L39*M4+L39</f>
        <v>433.86</v>
      </c>
      <c r="N39" s="269">
        <f>M39*3.2%+M39</f>
        <v>447.74351999999999</v>
      </c>
    </row>
    <row r="40" spans="1:14" x14ac:dyDescent="0.25">
      <c r="A40" s="412" t="s">
        <v>32</v>
      </c>
      <c r="B40" s="108">
        <v>2500</v>
      </c>
      <c r="C40" s="108">
        <v>2500</v>
      </c>
      <c r="D40" s="119">
        <v>3000</v>
      </c>
      <c r="E40" s="119">
        <v>3000</v>
      </c>
      <c r="F40" s="76">
        <v>3200</v>
      </c>
      <c r="G40" s="131">
        <f>F40*G4+F40</f>
        <v>3324.8</v>
      </c>
      <c r="H40" s="152">
        <f>G40*H4+G40</f>
        <v>3484.3904000000002</v>
      </c>
      <c r="I40" s="131">
        <v>3700</v>
      </c>
      <c r="J40" s="484">
        <v>3800</v>
      </c>
      <c r="K40" s="131">
        <v>3960</v>
      </c>
      <c r="L40" s="189">
        <v>4200</v>
      </c>
      <c r="M40" s="131">
        <f>L40*M4+L40</f>
        <v>4338.6000000000004</v>
      </c>
      <c r="N40" s="269">
        <f>M40*3.2%+M40</f>
        <v>4477.4352000000008</v>
      </c>
    </row>
    <row r="41" spans="1:14" x14ac:dyDescent="0.25">
      <c r="A41" s="414"/>
      <c r="B41" s="111"/>
      <c r="C41" s="101"/>
      <c r="D41" s="103"/>
      <c r="E41" s="103"/>
      <c r="F41" s="103"/>
      <c r="G41" s="166"/>
      <c r="H41" s="152"/>
      <c r="I41" s="166"/>
      <c r="J41" s="483"/>
      <c r="K41" s="166"/>
      <c r="L41" s="189"/>
      <c r="M41" s="166"/>
      <c r="N41" s="514"/>
    </row>
    <row r="42" spans="1:14" ht="18.75" x14ac:dyDescent="0.3">
      <c r="A42" s="414"/>
      <c r="B42" s="107" t="s">
        <v>215</v>
      </c>
      <c r="C42" s="107" t="s">
        <v>273</v>
      </c>
      <c r="D42" s="107" t="s">
        <v>297</v>
      </c>
      <c r="E42" s="58" t="s">
        <v>307</v>
      </c>
      <c r="F42" s="58" t="s">
        <v>308</v>
      </c>
      <c r="G42" s="127" t="s">
        <v>311</v>
      </c>
      <c r="H42" s="209" t="s">
        <v>313</v>
      </c>
      <c r="I42" s="14" t="s">
        <v>319</v>
      </c>
      <c r="J42" s="481" t="s">
        <v>323</v>
      </c>
      <c r="K42" s="14" t="s">
        <v>355</v>
      </c>
      <c r="L42" s="266" t="s">
        <v>372</v>
      </c>
      <c r="M42" s="14" t="s">
        <v>429</v>
      </c>
      <c r="N42" s="545" t="s">
        <v>477</v>
      </c>
    </row>
    <row r="43" spans="1:14" x14ac:dyDescent="0.25">
      <c r="A43" s="414" t="s">
        <v>33</v>
      </c>
      <c r="B43" s="108">
        <v>160</v>
      </c>
      <c r="C43" s="115">
        <v>20</v>
      </c>
      <c r="D43" s="115">
        <v>20</v>
      </c>
      <c r="E43" s="115">
        <v>20</v>
      </c>
      <c r="F43" s="115">
        <v>20</v>
      </c>
      <c r="G43" s="132">
        <v>20</v>
      </c>
      <c r="H43" s="192">
        <v>20</v>
      </c>
      <c r="I43" s="132">
        <v>20</v>
      </c>
      <c r="J43" s="485">
        <v>20</v>
      </c>
      <c r="K43" s="132">
        <v>20</v>
      </c>
      <c r="L43" s="192">
        <v>20</v>
      </c>
      <c r="M43" s="192">
        <v>20</v>
      </c>
      <c r="N43" s="192">
        <v>20</v>
      </c>
    </row>
    <row r="44" spans="1:14" x14ac:dyDescent="0.25">
      <c r="A44" s="414" t="s">
        <v>34</v>
      </c>
      <c r="B44" s="108">
        <v>60</v>
      </c>
      <c r="C44" s="115">
        <v>10</v>
      </c>
      <c r="D44" s="115">
        <v>10</v>
      </c>
      <c r="E44" s="115">
        <v>10</v>
      </c>
      <c r="F44" s="115">
        <v>10</v>
      </c>
      <c r="G44" s="132">
        <v>10</v>
      </c>
      <c r="H44" s="192">
        <v>10</v>
      </c>
      <c r="I44" s="132">
        <v>10</v>
      </c>
      <c r="J44" s="485">
        <v>10</v>
      </c>
      <c r="K44" s="132">
        <v>10</v>
      </c>
      <c r="L44" s="192">
        <v>10</v>
      </c>
      <c r="M44" s="192">
        <v>10</v>
      </c>
      <c r="N44" s="192">
        <v>10</v>
      </c>
    </row>
    <row r="45" spans="1:14" ht="15" x14ac:dyDescent="0.25">
      <c r="A45" s="416" t="s">
        <v>276</v>
      </c>
      <c r="B45" s="120"/>
      <c r="C45" s="121">
        <v>10</v>
      </c>
      <c r="D45" s="121">
        <v>10</v>
      </c>
      <c r="E45" s="121">
        <v>10</v>
      </c>
      <c r="F45" s="121">
        <v>10</v>
      </c>
      <c r="G45" s="213">
        <v>10</v>
      </c>
      <c r="H45" s="214">
        <v>10</v>
      </c>
      <c r="I45" s="213">
        <v>10</v>
      </c>
      <c r="J45" s="486">
        <v>10</v>
      </c>
      <c r="K45" s="213">
        <v>10</v>
      </c>
      <c r="L45" s="277">
        <v>10</v>
      </c>
      <c r="M45" s="277">
        <v>10</v>
      </c>
      <c r="N45" s="277">
        <v>10</v>
      </c>
    </row>
    <row r="46" spans="1:14" s="118" customFormat="1" x14ac:dyDescent="0.25">
      <c r="A46" s="412" t="s">
        <v>198</v>
      </c>
      <c r="B46" s="122"/>
      <c r="C46" s="122"/>
      <c r="D46" s="123"/>
      <c r="E46" s="123"/>
      <c r="F46" s="123"/>
      <c r="G46" s="88"/>
      <c r="H46" s="189"/>
      <c r="I46" s="88"/>
      <c r="J46" s="483"/>
      <c r="K46" s="88"/>
      <c r="L46" s="189"/>
      <c r="M46" s="88"/>
      <c r="N46" s="514"/>
    </row>
    <row r="47" spans="1:14" x14ac:dyDescent="0.25">
      <c r="A47" s="412" t="s">
        <v>37</v>
      </c>
      <c r="B47" s="111"/>
      <c r="C47" s="101"/>
      <c r="D47" s="103"/>
      <c r="E47" s="103"/>
      <c r="F47" s="103"/>
      <c r="G47" s="166"/>
      <c r="H47" s="152"/>
      <c r="I47" s="166"/>
      <c r="J47" s="483"/>
      <c r="K47" s="166"/>
      <c r="L47" s="189"/>
      <c r="M47" s="166"/>
      <c r="N47" s="514"/>
    </row>
    <row r="48" spans="1:14" x14ac:dyDescent="0.25">
      <c r="A48" s="414"/>
      <c r="B48" s="102"/>
      <c r="C48" s="101"/>
      <c r="D48" s="103"/>
      <c r="E48" s="103"/>
      <c r="F48" s="103"/>
      <c r="G48" s="166"/>
      <c r="H48" s="152"/>
      <c r="I48" s="166"/>
      <c r="J48" s="483"/>
      <c r="K48" s="166"/>
      <c r="L48" s="189"/>
      <c r="M48" s="166"/>
      <c r="N48" s="514"/>
    </row>
    <row r="49" spans="1:14" x14ac:dyDescent="0.25">
      <c r="A49" s="417" t="s">
        <v>45</v>
      </c>
      <c r="B49" s="99"/>
      <c r="C49" s="59"/>
      <c r="D49" s="12"/>
      <c r="E49" s="12"/>
      <c r="F49" s="12"/>
      <c r="G49" s="199"/>
      <c r="H49" s="209" t="s">
        <v>313</v>
      </c>
      <c r="I49" s="14" t="s">
        <v>319</v>
      </c>
      <c r="J49" s="481" t="s">
        <v>352</v>
      </c>
      <c r="K49" s="14" t="s">
        <v>355</v>
      </c>
      <c r="L49" s="266" t="s">
        <v>372</v>
      </c>
      <c r="M49" s="14" t="s">
        <v>429</v>
      </c>
      <c r="N49" s="545" t="s">
        <v>477</v>
      </c>
    </row>
    <row r="50" spans="1:14" x14ac:dyDescent="0.25">
      <c r="A50" s="412" t="s">
        <v>335</v>
      </c>
      <c r="B50" s="104" t="s">
        <v>187</v>
      </c>
      <c r="C50" s="35"/>
      <c r="D50" s="125">
        <v>95</v>
      </c>
      <c r="E50" s="103">
        <f>D50*5.6%+D50</f>
        <v>100.32</v>
      </c>
      <c r="F50" s="76">
        <f t="shared" ref="F50:F51" si="19">E50*4.5%+E50</f>
        <v>104.83439999999999</v>
      </c>
      <c r="G50" s="131">
        <f>F50*G4+F50</f>
        <v>108.92294159999999</v>
      </c>
      <c r="H50" s="152">
        <f>G50*H4+G50</f>
        <v>114.15124279679999</v>
      </c>
      <c r="I50" s="131">
        <f>H50*I4+H50</f>
        <v>120.20125866503039</v>
      </c>
      <c r="J50" s="484">
        <v>130</v>
      </c>
      <c r="K50" s="131">
        <v>140</v>
      </c>
      <c r="L50" s="189">
        <f>K50*L4+K50</f>
        <v>145.18</v>
      </c>
      <c r="M50" s="131">
        <f>L50*M4+L50</f>
        <v>149.97094000000001</v>
      </c>
      <c r="N50" s="269">
        <f>M50*3.2%+M50</f>
        <v>154.77001008000002</v>
      </c>
    </row>
    <row r="51" spans="1:14" x14ac:dyDescent="0.25">
      <c r="A51" s="412" t="s">
        <v>188</v>
      </c>
      <c r="B51" s="104" t="s">
        <v>242</v>
      </c>
      <c r="C51" s="100" t="s">
        <v>278</v>
      </c>
      <c r="D51" s="125">
        <v>95</v>
      </c>
      <c r="E51" s="103">
        <f>D51*5.6%+D51</f>
        <v>100.32</v>
      </c>
      <c r="F51" s="76">
        <f t="shared" si="19"/>
        <v>104.83439999999999</v>
      </c>
      <c r="G51" s="131">
        <f>F51*G4+F51</f>
        <v>108.92294159999999</v>
      </c>
      <c r="H51" s="152">
        <f>G51*H4+G51</f>
        <v>114.15124279679999</v>
      </c>
      <c r="I51" s="131">
        <f>H51*I4+H51</f>
        <v>120.20125866503039</v>
      </c>
      <c r="J51" s="484">
        <v>130</v>
      </c>
      <c r="K51" s="131">
        <v>140</v>
      </c>
      <c r="L51" s="189">
        <f>K51*L4+K51</f>
        <v>145.18</v>
      </c>
      <c r="M51" s="131">
        <f>L51*M4+L51</f>
        <v>149.97094000000001</v>
      </c>
      <c r="N51" s="269">
        <f>M51*3.2%+M51</f>
        <v>154.77001008000002</v>
      </c>
    </row>
    <row r="52" spans="1:14" s="118" customFormat="1" x14ac:dyDescent="0.25">
      <c r="A52" s="412" t="s">
        <v>336</v>
      </c>
      <c r="B52" s="100" t="s">
        <v>186</v>
      </c>
      <c r="C52" s="100" t="s">
        <v>186</v>
      </c>
      <c r="D52" s="125" t="s">
        <v>186</v>
      </c>
      <c r="E52" s="124" t="s">
        <v>186</v>
      </c>
      <c r="F52" s="124" t="s">
        <v>186</v>
      </c>
      <c r="G52" s="215" t="s">
        <v>186</v>
      </c>
      <c r="H52" s="216" t="s">
        <v>186</v>
      </c>
      <c r="I52" s="215" t="s">
        <v>186</v>
      </c>
      <c r="J52" s="487" t="s">
        <v>186</v>
      </c>
      <c r="K52" s="215" t="s">
        <v>186</v>
      </c>
      <c r="L52" s="216" t="s">
        <v>186</v>
      </c>
      <c r="M52" s="216" t="s">
        <v>186</v>
      </c>
      <c r="N52" s="216" t="s">
        <v>186</v>
      </c>
    </row>
    <row r="53" spans="1:14" s="118" customFormat="1" x14ac:dyDescent="0.25">
      <c r="A53" s="412" t="s">
        <v>189</v>
      </c>
      <c r="B53" s="100" t="s">
        <v>186</v>
      </c>
      <c r="C53" s="100" t="s">
        <v>186</v>
      </c>
      <c r="D53" s="125" t="s">
        <v>186</v>
      </c>
      <c r="E53" s="124" t="s">
        <v>186</v>
      </c>
      <c r="F53" s="124" t="s">
        <v>186</v>
      </c>
      <c r="G53" s="215" t="s">
        <v>186</v>
      </c>
      <c r="H53" s="216" t="s">
        <v>186</v>
      </c>
      <c r="I53" s="215" t="s">
        <v>186</v>
      </c>
      <c r="J53" s="487" t="s">
        <v>186</v>
      </c>
      <c r="K53" s="215" t="s">
        <v>186</v>
      </c>
      <c r="L53" s="216" t="s">
        <v>186</v>
      </c>
      <c r="M53" s="216" t="s">
        <v>186</v>
      </c>
      <c r="N53" s="216" t="s">
        <v>186</v>
      </c>
    </row>
    <row r="54" spans="1:14" s="118" customFormat="1" x14ac:dyDescent="0.25">
      <c r="A54" s="412" t="s">
        <v>190</v>
      </c>
      <c r="B54" s="100" t="s">
        <v>187</v>
      </c>
      <c r="C54" s="100" t="s">
        <v>186</v>
      </c>
      <c r="D54" s="125" t="s">
        <v>186</v>
      </c>
      <c r="E54" s="124" t="s">
        <v>186</v>
      </c>
      <c r="F54" s="124" t="s">
        <v>186</v>
      </c>
      <c r="G54" s="215" t="s">
        <v>186</v>
      </c>
      <c r="H54" s="216" t="s">
        <v>186</v>
      </c>
      <c r="I54" s="215" t="s">
        <v>186</v>
      </c>
      <c r="J54" s="487" t="s">
        <v>186</v>
      </c>
      <c r="K54" s="215" t="s">
        <v>186</v>
      </c>
      <c r="L54" s="216" t="s">
        <v>186</v>
      </c>
      <c r="M54" s="216" t="s">
        <v>186</v>
      </c>
      <c r="N54" s="216" t="s">
        <v>186</v>
      </c>
    </row>
    <row r="55" spans="1:14" s="118" customFormat="1" x14ac:dyDescent="0.25">
      <c r="A55" s="412" t="s">
        <v>191</v>
      </c>
      <c r="B55" s="100" t="s">
        <v>186</v>
      </c>
      <c r="C55" s="100" t="s">
        <v>186</v>
      </c>
      <c r="D55" s="125" t="s">
        <v>186</v>
      </c>
      <c r="E55" s="124" t="s">
        <v>186</v>
      </c>
      <c r="F55" s="124" t="s">
        <v>186</v>
      </c>
      <c r="G55" s="215" t="s">
        <v>186</v>
      </c>
      <c r="H55" s="216" t="s">
        <v>186</v>
      </c>
      <c r="I55" s="215" t="s">
        <v>186</v>
      </c>
      <c r="J55" s="487" t="s">
        <v>186</v>
      </c>
      <c r="K55" s="215" t="s">
        <v>186</v>
      </c>
      <c r="L55" s="216" t="s">
        <v>186</v>
      </c>
      <c r="M55" s="216" t="s">
        <v>186</v>
      </c>
      <c r="N55" s="216" t="s">
        <v>186</v>
      </c>
    </row>
    <row r="56" spans="1:14" s="118" customFormat="1" x14ac:dyDescent="0.25">
      <c r="A56" s="412" t="s">
        <v>192</v>
      </c>
      <c r="B56" s="100" t="s">
        <v>186</v>
      </c>
      <c r="C56" s="100" t="s">
        <v>186</v>
      </c>
      <c r="D56" s="125" t="s">
        <v>186</v>
      </c>
      <c r="E56" s="124" t="s">
        <v>186</v>
      </c>
      <c r="F56" s="124" t="s">
        <v>186</v>
      </c>
      <c r="G56" s="215" t="s">
        <v>186</v>
      </c>
      <c r="H56" s="216" t="s">
        <v>186</v>
      </c>
      <c r="I56" s="215" t="s">
        <v>186</v>
      </c>
      <c r="J56" s="487" t="s">
        <v>186</v>
      </c>
      <c r="K56" s="215" t="s">
        <v>186</v>
      </c>
      <c r="L56" s="216" t="s">
        <v>186</v>
      </c>
      <c r="M56" s="216" t="s">
        <v>186</v>
      </c>
      <c r="N56" s="216" t="s">
        <v>186</v>
      </c>
    </row>
    <row r="57" spans="1:14" x14ac:dyDescent="0.25">
      <c r="A57" s="412" t="s">
        <v>35</v>
      </c>
      <c r="B57" s="111"/>
      <c r="C57" s="111"/>
      <c r="D57" s="111"/>
      <c r="E57" s="103"/>
      <c r="F57" s="103"/>
      <c r="G57" s="166"/>
      <c r="H57" s="152"/>
      <c r="I57" s="166"/>
      <c r="J57" s="483"/>
      <c r="K57" s="166"/>
      <c r="L57" s="189"/>
      <c r="M57" s="166"/>
      <c r="N57" s="514"/>
    </row>
    <row r="58" spans="1:14" ht="18.75" x14ac:dyDescent="0.3">
      <c r="A58" s="417" t="s">
        <v>314</v>
      </c>
      <c r="B58" s="128"/>
      <c r="C58" s="37" t="s">
        <v>273</v>
      </c>
      <c r="D58" s="129" t="s">
        <v>297</v>
      </c>
      <c r="E58" s="94" t="s">
        <v>307</v>
      </c>
      <c r="F58" s="94" t="s">
        <v>308</v>
      </c>
      <c r="G58" s="14" t="s">
        <v>311</v>
      </c>
      <c r="H58" s="209" t="s">
        <v>313</v>
      </c>
      <c r="I58" s="14" t="s">
        <v>319</v>
      </c>
      <c r="J58" s="481" t="s">
        <v>323</v>
      </c>
      <c r="K58" s="14" t="s">
        <v>355</v>
      </c>
      <c r="L58" s="266" t="s">
        <v>372</v>
      </c>
      <c r="M58" s="14" t="s">
        <v>429</v>
      </c>
      <c r="N58" s="545" t="s">
        <v>477</v>
      </c>
    </row>
    <row r="59" spans="1:14" x14ac:dyDescent="0.25">
      <c r="A59" s="412" t="s">
        <v>205</v>
      </c>
      <c r="B59" s="108">
        <v>1200</v>
      </c>
      <c r="C59" s="108">
        <v>1200</v>
      </c>
      <c r="D59" s="119">
        <v>600</v>
      </c>
      <c r="E59" s="76">
        <f t="shared" ref="E59:E65" si="20">D59*5.6%+D59</f>
        <v>633.6</v>
      </c>
      <c r="F59" s="76">
        <v>660</v>
      </c>
      <c r="G59" s="131">
        <f>F59*G4+F59</f>
        <v>685.74</v>
      </c>
      <c r="H59" s="152">
        <f>G59*H4+G59</f>
        <v>718.65552000000002</v>
      </c>
      <c r="I59" s="131">
        <v>760</v>
      </c>
      <c r="J59" s="484">
        <v>790</v>
      </c>
      <c r="K59" s="131">
        <v>820</v>
      </c>
      <c r="L59" s="189">
        <v>850</v>
      </c>
      <c r="M59" s="131">
        <f>L59*M4+L59</f>
        <v>878.05</v>
      </c>
      <c r="N59" s="269">
        <f t="shared" ref="N59:N65" si="21">M59*3.2%+M59</f>
        <v>906.14760000000001</v>
      </c>
    </row>
    <row r="60" spans="1:14" x14ac:dyDescent="0.25">
      <c r="A60" s="412" t="s">
        <v>204</v>
      </c>
      <c r="B60" s="108">
        <v>1500</v>
      </c>
      <c r="C60" s="108">
        <v>1500</v>
      </c>
      <c r="D60" s="119">
        <v>1000</v>
      </c>
      <c r="E60" s="76">
        <f t="shared" si="20"/>
        <v>1056</v>
      </c>
      <c r="F60" s="76">
        <v>1200</v>
      </c>
      <c r="G60" s="131">
        <f>F60*G4+F60</f>
        <v>1246.8</v>
      </c>
      <c r="H60" s="152">
        <f>G60*H4+G60</f>
        <v>1306.6463999999999</v>
      </c>
      <c r="I60" s="131">
        <v>1400</v>
      </c>
      <c r="J60" s="484">
        <v>1500</v>
      </c>
      <c r="K60" s="131">
        <v>1560</v>
      </c>
      <c r="L60" s="189">
        <v>1600</v>
      </c>
      <c r="M60" s="131">
        <f>L60*M4+L60</f>
        <v>1652.8</v>
      </c>
      <c r="N60" s="269">
        <f t="shared" si="21"/>
        <v>1705.6895999999999</v>
      </c>
    </row>
    <row r="61" spans="1:14" s="118" customFormat="1" x14ac:dyDescent="0.25">
      <c r="A61" s="412" t="s">
        <v>206</v>
      </c>
      <c r="B61" s="35" t="s">
        <v>186</v>
      </c>
      <c r="C61" s="35" t="s">
        <v>186</v>
      </c>
      <c r="D61" s="119">
        <v>1200</v>
      </c>
      <c r="E61" s="76">
        <f t="shared" si="20"/>
        <v>1267.2</v>
      </c>
      <c r="F61" s="76">
        <v>1300</v>
      </c>
      <c r="G61" s="131">
        <f>F61*G4+F61</f>
        <v>1350.7</v>
      </c>
      <c r="H61" s="152">
        <f>G61*H4+G61</f>
        <v>1415.5336</v>
      </c>
      <c r="I61" s="131">
        <v>1500</v>
      </c>
      <c r="J61" s="484">
        <v>1600</v>
      </c>
      <c r="K61" s="201">
        <v>1670</v>
      </c>
      <c r="L61" s="189">
        <v>1700</v>
      </c>
      <c r="M61" s="201">
        <f>L61*M4+L61</f>
        <v>1756.1</v>
      </c>
      <c r="N61" s="269">
        <f t="shared" si="21"/>
        <v>1812.2952</v>
      </c>
    </row>
    <row r="62" spans="1:14" s="118" customFormat="1" x14ac:dyDescent="0.25">
      <c r="A62" s="412" t="s">
        <v>343</v>
      </c>
      <c r="B62" s="35"/>
      <c r="C62" s="35"/>
      <c r="D62" s="119"/>
      <c r="E62" s="76"/>
      <c r="F62" s="76"/>
      <c r="G62" s="131"/>
      <c r="H62" s="152">
        <v>10000</v>
      </c>
      <c r="I62" s="131">
        <f>H62*I4+H62</f>
        <v>10530</v>
      </c>
      <c r="J62" s="484">
        <v>11000</v>
      </c>
      <c r="K62" s="201">
        <v>11400</v>
      </c>
      <c r="L62" s="189">
        <v>11800</v>
      </c>
      <c r="M62" s="201">
        <f>L62*M4+L62</f>
        <v>12189.4</v>
      </c>
      <c r="N62" s="269">
        <f t="shared" si="21"/>
        <v>12579.460799999999</v>
      </c>
    </row>
    <row r="63" spans="1:14" x14ac:dyDescent="0.25">
      <c r="A63" s="412" t="s">
        <v>237</v>
      </c>
      <c r="B63" s="108">
        <v>500</v>
      </c>
      <c r="C63" s="108">
        <v>500</v>
      </c>
      <c r="D63" s="119">
        <v>300</v>
      </c>
      <c r="E63" s="76">
        <f t="shared" si="20"/>
        <v>316.8</v>
      </c>
      <c r="F63" s="76">
        <v>330</v>
      </c>
      <c r="G63" s="131">
        <f>F63*G4+F63</f>
        <v>342.87</v>
      </c>
      <c r="H63" s="152">
        <f>G63*H4+G63</f>
        <v>359.32776000000001</v>
      </c>
      <c r="I63" s="131">
        <v>380</v>
      </c>
      <c r="J63" s="484">
        <v>400</v>
      </c>
      <c r="K63" s="131">
        <v>420</v>
      </c>
      <c r="L63" s="189">
        <v>450</v>
      </c>
      <c r="M63" s="131">
        <f>L63*M4+L63</f>
        <v>464.85</v>
      </c>
      <c r="N63" s="269">
        <f t="shared" si="21"/>
        <v>479.72520000000003</v>
      </c>
    </row>
    <row r="64" spans="1:14" x14ac:dyDescent="0.25">
      <c r="A64" s="412" t="s">
        <v>36</v>
      </c>
      <c r="B64" s="108">
        <v>4500</v>
      </c>
      <c r="C64" s="108">
        <v>4500</v>
      </c>
      <c r="D64" s="119">
        <v>9000</v>
      </c>
      <c r="E64" s="76">
        <f t="shared" si="20"/>
        <v>9504</v>
      </c>
      <c r="F64" s="76">
        <v>10000</v>
      </c>
      <c r="G64" s="131">
        <f>F64*G4+F64</f>
        <v>10390</v>
      </c>
      <c r="H64" s="152">
        <f>G64*H4+G64</f>
        <v>10888.72</v>
      </c>
      <c r="I64" s="131">
        <v>11500</v>
      </c>
      <c r="J64" s="484">
        <v>12000</v>
      </c>
      <c r="K64" s="131">
        <v>12500</v>
      </c>
      <c r="L64" s="189">
        <v>12900</v>
      </c>
      <c r="M64" s="131">
        <f>L64*M4+L64</f>
        <v>13325.7</v>
      </c>
      <c r="N64" s="269">
        <f t="shared" si="21"/>
        <v>13752.1224</v>
      </c>
    </row>
    <row r="65" spans="1:14" x14ac:dyDescent="0.25">
      <c r="A65" s="412" t="s">
        <v>430</v>
      </c>
      <c r="B65" s="108">
        <v>500</v>
      </c>
      <c r="C65" s="108">
        <v>500</v>
      </c>
      <c r="D65" s="119">
        <v>500</v>
      </c>
      <c r="E65" s="76">
        <f t="shared" si="20"/>
        <v>528</v>
      </c>
      <c r="F65" s="76">
        <v>550</v>
      </c>
      <c r="G65" s="131">
        <f>F65*G4+F65</f>
        <v>571.45000000000005</v>
      </c>
      <c r="H65" s="152">
        <f>G65*H4+G65</f>
        <v>598.8796000000001</v>
      </c>
      <c r="I65" s="131">
        <v>630</v>
      </c>
      <c r="J65" s="484">
        <v>670</v>
      </c>
      <c r="K65" s="131">
        <v>700</v>
      </c>
      <c r="L65" s="189">
        <v>750</v>
      </c>
      <c r="M65" s="131">
        <f>L65*M4+L65</f>
        <v>774.75</v>
      </c>
      <c r="N65" s="269">
        <f t="shared" si="21"/>
        <v>799.54200000000003</v>
      </c>
    </row>
    <row r="66" spans="1:14" x14ac:dyDescent="0.25">
      <c r="A66" s="412"/>
      <c r="B66" s="108"/>
      <c r="C66" s="108"/>
      <c r="D66" s="119"/>
      <c r="E66" s="76"/>
      <c r="F66" s="76"/>
      <c r="G66" s="131"/>
      <c r="H66" s="152"/>
      <c r="I66" s="131"/>
      <c r="J66" s="484"/>
      <c r="K66" s="131"/>
      <c r="L66" s="189"/>
      <c r="M66" s="131"/>
      <c r="N66" s="514"/>
    </row>
    <row r="67" spans="1:14" x14ac:dyDescent="0.25">
      <c r="A67" s="412" t="s">
        <v>38</v>
      </c>
      <c r="B67" s="102"/>
      <c r="C67" s="101"/>
      <c r="D67" s="103"/>
      <c r="E67" s="103"/>
      <c r="F67" s="103"/>
      <c r="G67" s="166"/>
      <c r="H67" s="152"/>
      <c r="I67" s="166"/>
      <c r="J67" s="483"/>
      <c r="K67" s="166"/>
      <c r="L67" s="189"/>
      <c r="M67" s="166"/>
      <c r="N67" s="514"/>
    </row>
    <row r="68" spans="1:14" x14ac:dyDescent="0.25">
      <c r="A68" s="412"/>
      <c r="B68" s="102"/>
      <c r="C68" s="101"/>
      <c r="D68" s="103"/>
      <c r="E68" s="103"/>
      <c r="F68" s="103"/>
      <c r="G68" s="166"/>
      <c r="H68" s="152"/>
      <c r="I68" s="166"/>
      <c r="J68" s="483"/>
      <c r="K68" s="166"/>
      <c r="L68" s="189"/>
      <c r="M68" s="166"/>
      <c r="N68" s="514"/>
    </row>
    <row r="69" spans="1:14" x14ac:dyDescent="0.25">
      <c r="A69" s="417" t="s">
        <v>39</v>
      </c>
      <c r="B69" s="99"/>
      <c r="C69" s="59"/>
      <c r="D69" s="12"/>
      <c r="E69" s="12"/>
      <c r="F69" s="12"/>
      <c r="G69" s="199"/>
      <c r="H69" s="209" t="s">
        <v>313</v>
      </c>
      <c r="I69" s="14" t="s">
        <v>319</v>
      </c>
      <c r="J69" s="481" t="s">
        <v>323</v>
      </c>
      <c r="K69" s="14" t="s">
        <v>355</v>
      </c>
      <c r="L69" s="266" t="s">
        <v>372</v>
      </c>
      <c r="M69" s="14" t="s">
        <v>429</v>
      </c>
      <c r="N69" s="545" t="s">
        <v>477</v>
      </c>
    </row>
    <row r="70" spans="1:14" x14ac:dyDescent="0.25">
      <c r="A70" s="412" t="s">
        <v>40</v>
      </c>
      <c r="B70" s="126"/>
      <c r="C70" s="101"/>
      <c r="D70" s="103"/>
      <c r="E70" s="103"/>
      <c r="F70" s="103"/>
      <c r="G70" s="166"/>
      <c r="H70" s="152"/>
      <c r="I70" s="166"/>
      <c r="J70" s="483"/>
      <c r="K70" s="166"/>
      <c r="L70" s="189"/>
      <c r="M70" s="166"/>
      <c r="N70" s="514"/>
    </row>
    <row r="71" spans="1:14" ht="18.75" x14ac:dyDescent="0.3">
      <c r="A71" s="414"/>
      <c r="B71" s="107" t="s">
        <v>215</v>
      </c>
      <c r="C71" s="107" t="s">
        <v>273</v>
      </c>
      <c r="D71" s="107" t="s">
        <v>297</v>
      </c>
      <c r="E71" s="58" t="s">
        <v>307</v>
      </c>
      <c r="F71" s="58" t="s">
        <v>308</v>
      </c>
      <c r="G71" s="127" t="s">
        <v>311</v>
      </c>
      <c r="H71" s="166"/>
      <c r="I71" s="166"/>
      <c r="J71" s="483"/>
      <c r="K71" s="166"/>
      <c r="L71" s="189"/>
      <c r="M71" s="166"/>
      <c r="N71" s="514"/>
    </row>
    <row r="72" spans="1:14" x14ac:dyDescent="0.25">
      <c r="A72" s="582" t="s">
        <v>87</v>
      </c>
      <c r="B72" s="102"/>
      <c r="C72" s="101"/>
      <c r="D72" s="103"/>
      <c r="E72" s="103"/>
      <c r="F72" s="103"/>
      <c r="G72" s="166"/>
      <c r="H72" s="152"/>
      <c r="I72" s="166"/>
      <c r="J72" s="483"/>
      <c r="K72" s="166"/>
      <c r="L72" s="189"/>
      <c r="M72" s="166"/>
      <c r="N72" s="514"/>
    </row>
    <row r="73" spans="1:14" x14ac:dyDescent="0.25">
      <c r="A73" s="582"/>
      <c r="B73" s="104">
        <v>3800</v>
      </c>
      <c r="C73" s="104">
        <v>3800</v>
      </c>
      <c r="D73" s="105">
        <v>4000</v>
      </c>
      <c r="E73" s="105">
        <v>4000</v>
      </c>
      <c r="F73" s="105">
        <v>4000</v>
      </c>
      <c r="G73" s="217">
        <v>4000</v>
      </c>
      <c r="H73" s="218">
        <v>4000</v>
      </c>
      <c r="I73" s="218">
        <v>4000</v>
      </c>
      <c r="J73" s="488">
        <v>4100</v>
      </c>
      <c r="K73" s="560">
        <v>2500</v>
      </c>
      <c r="L73" s="559">
        <v>2600</v>
      </c>
      <c r="M73" s="131">
        <f>L73*M4+L73</f>
        <v>2685.8</v>
      </c>
      <c r="N73" s="132">
        <f>M73*3.2%+M73</f>
        <v>2771.7456000000002</v>
      </c>
    </row>
    <row r="74" spans="1:14" ht="30" x14ac:dyDescent="0.25">
      <c r="A74" s="413" t="s">
        <v>88</v>
      </c>
      <c r="B74" s="104">
        <v>1800</v>
      </c>
      <c r="C74" s="104">
        <v>1800</v>
      </c>
      <c r="D74" s="105">
        <v>1900</v>
      </c>
      <c r="E74" s="105">
        <v>1900</v>
      </c>
      <c r="F74" s="105">
        <v>1900</v>
      </c>
      <c r="G74" s="217">
        <v>1900</v>
      </c>
      <c r="H74" s="218">
        <v>1900</v>
      </c>
      <c r="I74" s="218">
        <v>1900</v>
      </c>
      <c r="J74" s="488">
        <v>2500</v>
      </c>
      <c r="K74" s="560">
        <v>4100</v>
      </c>
      <c r="L74" s="559">
        <v>4300</v>
      </c>
      <c r="M74" s="131">
        <f>L74*M4+L74</f>
        <v>4441.8999999999996</v>
      </c>
      <c r="N74" s="132">
        <f>M74*3.2%+M74</f>
        <v>4584.0407999999998</v>
      </c>
    </row>
    <row r="75" spans="1:14" ht="30" x14ac:dyDescent="0.25">
      <c r="A75" s="413" t="s">
        <v>89</v>
      </c>
      <c r="B75" s="104">
        <v>4200</v>
      </c>
      <c r="C75" s="104">
        <v>4200</v>
      </c>
      <c r="D75" s="105">
        <v>4500</v>
      </c>
      <c r="E75" s="105">
        <v>4500</v>
      </c>
      <c r="F75" s="105">
        <v>4500</v>
      </c>
      <c r="G75" s="217">
        <v>4500</v>
      </c>
      <c r="H75" s="218">
        <v>4500</v>
      </c>
      <c r="I75" s="218">
        <v>4500</v>
      </c>
      <c r="J75" s="488">
        <v>4500</v>
      </c>
      <c r="K75" s="560">
        <v>4500</v>
      </c>
      <c r="L75" s="559">
        <v>4500</v>
      </c>
      <c r="M75" s="131">
        <f>L75*M4+L75</f>
        <v>4648.5</v>
      </c>
      <c r="N75" s="132">
        <f>M75*3.2%+M75</f>
        <v>4797.2520000000004</v>
      </c>
    </row>
    <row r="76" spans="1:14" s="77" customFormat="1" x14ac:dyDescent="0.25">
      <c r="A76" s="418" t="s">
        <v>238</v>
      </c>
      <c r="B76" s="104">
        <v>3500</v>
      </c>
      <c r="C76" s="104">
        <v>3500</v>
      </c>
      <c r="D76" s="105">
        <v>3500</v>
      </c>
      <c r="E76" s="105">
        <v>3500</v>
      </c>
      <c r="F76" s="105">
        <v>3500</v>
      </c>
      <c r="G76" s="217">
        <v>3500</v>
      </c>
      <c r="H76" s="218">
        <v>3500</v>
      </c>
      <c r="I76" s="218">
        <v>3500</v>
      </c>
      <c r="J76" s="488">
        <v>4000</v>
      </c>
      <c r="K76" s="560">
        <v>4000</v>
      </c>
      <c r="L76" s="559">
        <v>4000</v>
      </c>
      <c r="M76" s="166">
        <f>L76*M4+L76</f>
        <v>4132</v>
      </c>
      <c r="N76" s="132">
        <f>M76*3.2%+M76</f>
        <v>4264.2240000000002</v>
      </c>
    </row>
    <row r="77" spans="1:14" s="77" customFormat="1" x14ac:dyDescent="0.25">
      <c r="A77" s="418" t="s">
        <v>93</v>
      </c>
      <c r="B77" s="104">
        <v>1500</v>
      </c>
      <c r="C77" s="104">
        <v>1500</v>
      </c>
      <c r="D77" s="105">
        <v>1500</v>
      </c>
      <c r="E77" s="105">
        <v>1500</v>
      </c>
      <c r="F77" s="105">
        <v>1500</v>
      </c>
      <c r="G77" s="217">
        <v>1500</v>
      </c>
      <c r="H77" s="218">
        <v>1500</v>
      </c>
      <c r="I77" s="218">
        <v>1500</v>
      </c>
      <c r="J77" s="488">
        <v>2000</v>
      </c>
      <c r="K77" s="560">
        <v>2000</v>
      </c>
      <c r="L77" s="559">
        <v>4000</v>
      </c>
      <c r="M77" s="166">
        <f>L77*M4+L77</f>
        <v>4132</v>
      </c>
      <c r="N77" s="132">
        <f>M77*3.2%+M77</f>
        <v>4264.2240000000002</v>
      </c>
    </row>
    <row r="78" spans="1:14" x14ac:dyDescent="0.25">
      <c r="A78" s="418"/>
      <c r="B78" s="104"/>
      <c r="C78" s="101"/>
      <c r="D78" s="103"/>
      <c r="E78" s="103"/>
      <c r="F78" s="103"/>
      <c r="G78" s="166"/>
      <c r="H78" s="152"/>
      <c r="I78" s="166"/>
      <c r="J78" s="483"/>
      <c r="K78" s="166"/>
      <c r="L78" s="189"/>
      <c r="M78" s="166"/>
      <c r="N78" s="132"/>
    </row>
    <row r="79" spans="1:14" x14ac:dyDescent="0.25">
      <c r="A79" s="412" t="s">
        <v>86</v>
      </c>
      <c r="B79" s="111"/>
      <c r="C79" s="101"/>
      <c r="D79" s="103"/>
      <c r="E79" s="103"/>
      <c r="F79" s="103"/>
      <c r="G79" s="166"/>
      <c r="H79" s="210" t="s">
        <v>313</v>
      </c>
      <c r="I79" s="127" t="s">
        <v>319</v>
      </c>
      <c r="J79" s="481" t="s">
        <v>323</v>
      </c>
      <c r="K79" s="14" t="s">
        <v>355</v>
      </c>
      <c r="L79" s="266" t="s">
        <v>372</v>
      </c>
      <c r="M79" s="14" t="s">
        <v>429</v>
      </c>
      <c r="N79" s="545" t="s">
        <v>477</v>
      </c>
    </row>
    <row r="80" spans="1:14" x14ac:dyDescent="0.25">
      <c r="A80" s="412" t="s">
        <v>40</v>
      </c>
      <c r="B80" s="126"/>
      <c r="C80" s="101"/>
      <c r="D80" s="103"/>
      <c r="E80" s="103"/>
      <c r="F80" s="103"/>
      <c r="G80" s="166"/>
      <c r="H80" s="152"/>
      <c r="I80" s="166"/>
      <c r="J80" s="483"/>
      <c r="K80" s="166"/>
      <c r="L80" s="189"/>
      <c r="M80" s="166"/>
      <c r="N80" s="132"/>
    </row>
    <row r="81" spans="1:14" x14ac:dyDescent="0.25">
      <c r="A81" s="582" t="s">
        <v>90</v>
      </c>
      <c r="B81" s="102"/>
      <c r="C81" s="101"/>
      <c r="D81" s="103"/>
      <c r="E81" s="103"/>
      <c r="F81" s="103"/>
      <c r="G81" s="166"/>
      <c r="H81" s="152"/>
      <c r="I81" s="166"/>
      <c r="J81" s="483"/>
      <c r="K81" s="166"/>
      <c r="L81" s="189"/>
      <c r="M81" s="166"/>
      <c r="N81" s="132"/>
    </row>
    <row r="82" spans="1:14" s="118" customFormat="1" x14ac:dyDescent="0.25">
      <c r="A82" s="582"/>
      <c r="B82" s="100">
        <v>750</v>
      </c>
      <c r="C82" s="100">
        <v>750</v>
      </c>
      <c r="D82" s="125">
        <v>750</v>
      </c>
      <c r="E82" s="125">
        <v>750</v>
      </c>
      <c r="F82" s="125">
        <v>750</v>
      </c>
      <c r="G82" s="219">
        <v>750</v>
      </c>
      <c r="H82" s="216">
        <v>750</v>
      </c>
      <c r="I82" s="219">
        <v>750</v>
      </c>
      <c r="J82" s="488">
        <v>780</v>
      </c>
      <c r="K82" s="219">
        <v>800</v>
      </c>
      <c r="L82" s="189">
        <v>840</v>
      </c>
      <c r="M82" s="201">
        <f>L82*M4+L82</f>
        <v>867.72</v>
      </c>
      <c r="N82" s="132">
        <f>M82*3.2%+M82</f>
        <v>895.48703999999998</v>
      </c>
    </row>
    <row r="83" spans="1:14" s="118" customFormat="1" x14ac:dyDescent="0.25">
      <c r="A83" s="413"/>
      <c r="B83" s="100">
        <v>600</v>
      </c>
      <c r="C83" s="100">
        <v>600</v>
      </c>
      <c r="D83" s="125">
        <v>600</v>
      </c>
      <c r="E83" s="125">
        <v>600</v>
      </c>
      <c r="F83" s="125">
        <v>600</v>
      </c>
      <c r="G83" s="219">
        <v>600</v>
      </c>
      <c r="H83" s="216">
        <v>600</v>
      </c>
      <c r="I83" s="219">
        <v>600</v>
      </c>
      <c r="J83" s="488"/>
      <c r="K83" s="219"/>
      <c r="L83" s="189"/>
      <c r="M83" s="88"/>
      <c r="N83" s="132"/>
    </row>
    <row r="84" spans="1:14" s="118" customFormat="1" x14ac:dyDescent="0.25">
      <c r="A84" s="418" t="s">
        <v>91</v>
      </c>
      <c r="B84" s="100">
        <v>750</v>
      </c>
      <c r="C84" s="100">
        <v>750</v>
      </c>
      <c r="D84" s="125">
        <v>750</v>
      </c>
      <c r="E84" s="125">
        <v>750</v>
      </c>
      <c r="F84" s="125">
        <v>750</v>
      </c>
      <c r="G84" s="219">
        <v>750</v>
      </c>
      <c r="H84" s="216">
        <v>750</v>
      </c>
      <c r="I84" s="219">
        <v>750</v>
      </c>
      <c r="J84" s="488">
        <v>750</v>
      </c>
      <c r="K84" s="219">
        <v>750</v>
      </c>
      <c r="L84" s="219">
        <v>750</v>
      </c>
      <c r="M84" s="88">
        <f>L84*M4+L84</f>
        <v>774.75</v>
      </c>
      <c r="N84" s="132">
        <f>M84*3.2%+M84</f>
        <v>799.54200000000003</v>
      </c>
    </row>
    <row r="85" spans="1:14" s="118" customFormat="1" x14ac:dyDescent="0.25">
      <c r="A85" s="418" t="s">
        <v>92</v>
      </c>
      <c r="B85" s="100">
        <v>600</v>
      </c>
      <c r="C85" s="100">
        <v>600</v>
      </c>
      <c r="D85" s="125">
        <v>600</v>
      </c>
      <c r="E85" s="125">
        <v>600</v>
      </c>
      <c r="F85" s="125">
        <v>600</v>
      </c>
      <c r="G85" s="219">
        <v>600</v>
      </c>
      <c r="H85" s="216">
        <v>600</v>
      </c>
      <c r="I85" s="219">
        <v>600</v>
      </c>
      <c r="J85" s="488">
        <v>600</v>
      </c>
      <c r="K85" s="219">
        <v>600</v>
      </c>
      <c r="L85" s="219">
        <v>600</v>
      </c>
      <c r="M85" s="88">
        <f>L85*M4+L85</f>
        <v>619.79999999999995</v>
      </c>
      <c r="N85" s="132">
        <f>M85*3.2%+M85</f>
        <v>639.6336</v>
      </c>
    </row>
    <row r="86" spans="1:14" s="114" customFormat="1" x14ac:dyDescent="0.25">
      <c r="A86" s="419"/>
      <c r="B86" s="112"/>
      <c r="C86" s="95"/>
      <c r="D86" s="112"/>
      <c r="E86" s="112"/>
      <c r="F86" s="112"/>
      <c r="G86" s="211"/>
      <c r="H86" s="212"/>
      <c r="I86" s="211"/>
      <c r="J86" s="483"/>
      <c r="K86" s="211"/>
      <c r="L86" s="189"/>
      <c r="M86" s="211"/>
      <c r="N86" s="514"/>
    </row>
    <row r="87" spans="1:14" x14ac:dyDescent="0.25">
      <c r="A87" s="420"/>
      <c r="B87" s="102"/>
      <c r="C87" s="101"/>
      <c r="D87" s="103"/>
      <c r="E87" s="103"/>
      <c r="F87" s="103"/>
      <c r="G87" s="166"/>
      <c r="H87" s="152"/>
      <c r="I87" s="166"/>
      <c r="J87" s="483"/>
      <c r="K87" s="166"/>
      <c r="L87" s="189"/>
      <c r="M87" s="166"/>
      <c r="N87" s="514"/>
    </row>
    <row r="88" spans="1:14" x14ac:dyDescent="0.25">
      <c r="A88" s="412"/>
      <c r="B88" s="102"/>
      <c r="C88" s="101"/>
      <c r="D88" s="103"/>
      <c r="E88" s="103"/>
      <c r="F88" s="103"/>
      <c r="G88" s="166"/>
      <c r="H88" s="152"/>
      <c r="I88" s="166"/>
      <c r="J88" s="483"/>
      <c r="K88" s="166"/>
      <c r="L88" s="189"/>
      <c r="M88" s="166"/>
      <c r="N88" s="514"/>
    </row>
    <row r="89" spans="1:14" x14ac:dyDescent="0.25">
      <c r="A89" s="421" t="s">
        <v>108</v>
      </c>
      <c r="B89" s="99"/>
      <c r="C89" s="59"/>
      <c r="D89" s="12"/>
      <c r="E89" s="12"/>
      <c r="F89" s="12"/>
      <c r="G89" s="199"/>
      <c r="H89" s="209" t="s">
        <v>313</v>
      </c>
      <c r="I89" s="14" t="s">
        <v>319</v>
      </c>
      <c r="J89" s="481" t="s">
        <v>323</v>
      </c>
      <c r="K89" s="14" t="s">
        <v>355</v>
      </c>
      <c r="L89" s="266" t="s">
        <v>372</v>
      </c>
      <c r="M89" s="14" t="s">
        <v>429</v>
      </c>
      <c r="N89" s="545" t="s">
        <v>477</v>
      </c>
    </row>
    <row r="90" spans="1:14" ht="18.75" x14ac:dyDescent="0.3">
      <c r="A90" s="414"/>
      <c r="B90" s="107" t="s">
        <v>215</v>
      </c>
      <c r="C90" s="107" t="s">
        <v>273</v>
      </c>
      <c r="D90" s="107" t="s">
        <v>297</v>
      </c>
      <c r="E90" s="58" t="s">
        <v>307</v>
      </c>
      <c r="F90" s="58" t="s">
        <v>308</v>
      </c>
      <c r="G90" s="127" t="s">
        <v>311</v>
      </c>
      <c r="H90" s="166"/>
      <c r="I90" s="166"/>
      <c r="J90" s="483"/>
      <c r="K90" s="166"/>
      <c r="L90" s="189"/>
      <c r="M90" s="166"/>
      <c r="N90" s="514"/>
    </row>
    <row r="91" spans="1:14" x14ac:dyDescent="0.25">
      <c r="A91" s="418"/>
      <c r="B91" s="104">
        <v>600</v>
      </c>
      <c r="C91" s="104">
        <v>600</v>
      </c>
      <c r="D91" s="105">
        <v>600</v>
      </c>
      <c r="E91" s="105">
        <v>600</v>
      </c>
      <c r="F91" s="105">
        <v>600</v>
      </c>
      <c r="G91" s="217">
        <v>600</v>
      </c>
      <c r="H91" s="218">
        <v>600</v>
      </c>
      <c r="I91" s="217">
        <v>600</v>
      </c>
      <c r="J91" s="488">
        <v>650</v>
      </c>
      <c r="K91" s="217">
        <v>700</v>
      </c>
      <c r="L91" s="189">
        <v>750</v>
      </c>
      <c r="M91" s="131">
        <f>L91*M4+L91</f>
        <v>774.75</v>
      </c>
      <c r="N91" s="132">
        <f>M91*3.2%+M91</f>
        <v>799.54200000000003</v>
      </c>
    </row>
    <row r="92" spans="1:14" x14ac:dyDescent="0.25">
      <c r="A92" s="412" t="s">
        <v>41</v>
      </c>
      <c r="B92" s="104">
        <v>700</v>
      </c>
      <c r="C92" s="104">
        <v>700</v>
      </c>
      <c r="D92" s="105">
        <v>700</v>
      </c>
      <c r="E92" s="105">
        <v>600</v>
      </c>
      <c r="F92" s="105">
        <v>600</v>
      </c>
      <c r="G92" s="217">
        <v>600</v>
      </c>
      <c r="H92" s="218">
        <v>600</v>
      </c>
      <c r="I92" s="217">
        <v>600</v>
      </c>
      <c r="J92" s="488">
        <v>600</v>
      </c>
      <c r="K92" s="217">
        <v>600</v>
      </c>
      <c r="L92" s="189">
        <v>600</v>
      </c>
      <c r="M92" s="131">
        <f>L92*M4+L92</f>
        <v>619.79999999999995</v>
      </c>
      <c r="N92" s="132">
        <f>M92*3.2%+M92</f>
        <v>639.6336</v>
      </c>
    </row>
    <row r="93" spans="1:14" x14ac:dyDescent="0.25">
      <c r="A93" s="495"/>
      <c r="B93" s="102"/>
      <c r="C93" s="101"/>
      <c r="D93" s="103"/>
      <c r="E93" s="103"/>
      <c r="F93" s="103"/>
      <c r="G93" s="166"/>
      <c r="H93" s="152"/>
      <c r="I93" s="166"/>
      <c r="J93" s="483"/>
      <c r="K93" s="166"/>
      <c r="L93" s="189"/>
      <c r="M93" s="166"/>
      <c r="N93" s="132"/>
    </row>
    <row r="94" spans="1:14" x14ac:dyDescent="0.25">
      <c r="A94" s="412" t="s">
        <v>42</v>
      </c>
      <c r="B94" s="111"/>
      <c r="C94" s="101"/>
      <c r="D94" s="103"/>
      <c r="E94" s="103"/>
      <c r="F94" s="103"/>
      <c r="G94" s="166"/>
      <c r="H94" s="210" t="s">
        <v>313</v>
      </c>
      <c r="I94" s="127" t="s">
        <v>319</v>
      </c>
      <c r="J94" s="481" t="s">
        <v>323</v>
      </c>
      <c r="K94" s="14" t="s">
        <v>355</v>
      </c>
      <c r="L94" s="266" t="s">
        <v>372</v>
      </c>
      <c r="M94" s="14" t="s">
        <v>429</v>
      </c>
      <c r="N94" s="545" t="s">
        <v>477</v>
      </c>
    </row>
    <row r="95" spans="1:14" x14ac:dyDescent="0.25">
      <c r="A95" s="412" t="s">
        <v>25</v>
      </c>
      <c r="B95" s="104"/>
      <c r="C95" s="101"/>
      <c r="D95" s="103"/>
      <c r="E95" s="103"/>
      <c r="F95" s="103"/>
      <c r="G95" s="166"/>
      <c r="H95" s="152"/>
      <c r="I95" s="166"/>
      <c r="J95" s="483"/>
      <c r="K95" s="164" t="s">
        <v>99</v>
      </c>
      <c r="L95" s="164" t="s">
        <v>99</v>
      </c>
      <c r="M95" s="164" t="s">
        <v>99</v>
      </c>
      <c r="N95" s="164" t="s">
        <v>99</v>
      </c>
    </row>
    <row r="96" spans="1:14" ht="18.75" x14ac:dyDescent="0.3">
      <c r="A96" s="414"/>
      <c r="B96" s="107" t="s">
        <v>215</v>
      </c>
      <c r="C96" s="107" t="s">
        <v>273</v>
      </c>
      <c r="D96" s="107" t="s">
        <v>297</v>
      </c>
      <c r="E96" s="58" t="s">
        <v>307</v>
      </c>
      <c r="F96" s="58" t="s">
        <v>308</v>
      </c>
      <c r="G96" s="127" t="s">
        <v>311</v>
      </c>
      <c r="H96" s="166"/>
      <c r="I96" s="166"/>
      <c r="J96" s="483"/>
      <c r="K96" s="166"/>
      <c r="L96" s="189"/>
      <c r="M96" s="166"/>
      <c r="N96" s="132"/>
    </row>
    <row r="97" spans="1:14" x14ac:dyDescent="0.25">
      <c r="A97" s="412" t="s">
        <v>345</v>
      </c>
      <c r="B97" s="104">
        <v>2000</v>
      </c>
      <c r="C97" s="104">
        <v>2000</v>
      </c>
      <c r="D97" s="105">
        <v>2000</v>
      </c>
      <c r="E97" s="105">
        <v>2000</v>
      </c>
      <c r="F97" s="105">
        <v>2000</v>
      </c>
      <c r="G97" s="217">
        <v>2000</v>
      </c>
      <c r="H97" s="218">
        <v>4000</v>
      </c>
      <c r="I97" s="217">
        <v>2000</v>
      </c>
      <c r="J97" s="488">
        <v>2100</v>
      </c>
      <c r="K97" s="217">
        <v>2200</v>
      </c>
      <c r="L97" s="219">
        <v>2300</v>
      </c>
      <c r="M97" s="166">
        <f>L97*M4+L97</f>
        <v>2375.9</v>
      </c>
      <c r="N97" s="132">
        <f>M97*3.2%+M97</f>
        <v>2451.9288000000001</v>
      </c>
    </row>
    <row r="98" spans="1:14" x14ac:dyDescent="0.25">
      <c r="A98" s="412" t="s">
        <v>346</v>
      </c>
      <c r="B98" s="104">
        <v>2200</v>
      </c>
      <c r="C98" s="104">
        <v>2200</v>
      </c>
      <c r="D98" s="105">
        <v>2200</v>
      </c>
      <c r="E98" s="105">
        <v>2200</v>
      </c>
      <c r="F98" s="105">
        <v>2200</v>
      </c>
      <c r="G98" s="217">
        <v>2200</v>
      </c>
      <c r="H98" s="218">
        <v>3500</v>
      </c>
      <c r="I98" s="217">
        <v>2200</v>
      </c>
      <c r="J98" s="488">
        <v>2200</v>
      </c>
      <c r="K98" s="217">
        <v>2200</v>
      </c>
      <c r="L98" s="219">
        <v>2200</v>
      </c>
      <c r="M98" s="166">
        <f>L98*M4+L98</f>
        <v>2272.6</v>
      </c>
      <c r="N98" s="132">
        <f>M98*3.2%+M98</f>
        <v>2345.3231999999998</v>
      </c>
    </row>
    <row r="99" spans="1:14" s="118" customFormat="1" x14ac:dyDescent="0.25">
      <c r="A99" s="412" t="s">
        <v>347</v>
      </c>
      <c r="B99" s="100">
        <v>900</v>
      </c>
      <c r="C99" s="100">
        <v>900</v>
      </c>
      <c r="D99" s="125">
        <v>900</v>
      </c>
      <c r="E99" s="125"/>
      <c r="F99" s="125"/>
      <c r="G99" s="219"/>
      <c r="H99" s="216" t="s">
        <v>186</v>
      </c>
      <c r="I99" s="219" t="s">
        <v>186</v>
      </c>
      <c r="J99" s="488" t="s">
        <v>186</v>
      </c>
      <c r="K99" s="219" t="s">
        <v>186</v>
      </c>
      <c r="L99" s="219" t="s">
        <v>186</v>
      </c>
      <c r="M99" s="88"/>
      <c r="N99" s="132"/>
    </row>
    <row r="100" spans="1:14" s="118" customFormat="1" x14ac:dyDescent="0.25">
      <c r="A100" s="412" t="s">
        <v>350</v>
      </c>
      <c r="B100" s="100">
        <v>560</v>
      </c>
      <c r="C100" s="100">
        <v>560</v>
      </c>
      <c r="D100" s="125">
        <v>560</v>
      </c>
      <c r="E100" s="125">
        <v>560</v>
      </c>
      <c r="F100" s="125">
        <v>560</v>
      </c>
      <c r="G100" s="219">
        <v>560</v>
      </c>
      <c r="H100" s="216">
        <v>500</v>
      </c>
      <c r="I100" s="216">
        <v>500</v>
      </c>
      <c r="J100" s="489">
        <v>500</v>
      </c>
      <c r="K100" s="216">
        <v>520</v>
      </c>
      <c r="L100" s="216">
        <v>540</v>
      </c>
      <c r="M100" s="201">
        <f>L100*M4+L100</f>
        <v>557.82000000000005</v>
      </c>
      <c r="N100" s="132">
        <f>M100*3.2%+M100</f>
        <v>575.67024000000004</v>
      </c>
    </row>
    <row r="101" spans="1:14" s="118" customFormat="1" x14ac:dyDescent="0.25">
      <c r="A101" s="412" t="s">
        <v>351</v>
      </c>
      <c r="B101" s="100"/>
      <c r="C101" s="100"/>
      <c r="D101" s="125"/>
      <c r="E101" s="125"/>
      <c r="F101" s="125"/>
      <c r="G101" s="219"/>
      <c r="H101" s="216">
        <v>1000</v>
      </c>
      <c r="I101" s="216">
        <v>1000</v>
      </c>
      <c r="J101" s="489">
        <v>1000</v>
      </c>
      <c r="K101" s="216">
        <v>1050</v>
      </c>
      <c r="L101" s="216">
        <v>1100</v>
      </c>
      <c r="M101" s="201">
        <f>L101*M4+L101</f>
        <v>1136.3</v>
      </c>
      <c r="N101" s="132">
        <f>M101*3.2%+M101</f>
        <v>1172.6615999999999</v>
      </c>
    </row>
    <row r="102" spans="1:14" s="118" customFormat="1" x14ac:dyDescent="0.25">
      <c r="A102" s="412"/>
      <c r="B102" s="123"/>
      <c r="C102" s="35"/>
      <c r="D102" s="124"/>
      <c r="E102" s="124"/>
      <c r="F102" s="124"/>
      <c r="G102" s="215"/>
      <c r="H102" s="216"/>
      <c r="I102" s="215"/>
      <c r="J102" s="487"/>
      <c r="K102" s="215"/>
      <c r="L102" s="215"/>
      <c r="M102" s="88"/>
      <c r="N102" s="514"/>
    </row>
    <row r="103" spans="1:14" s="118" customFormat="1" x14ac:dyDescent="0.25">
      <c r="A103" s="412" t="s">
        <v>95</v>
      </c>
      <c r="B103" s="100">
        <v>2800</v>
      </c>
      <c r="C103" s="100">
        <v>2800</v>
      </c>
      <c r="D103" s="125">
        <v>2800</v>
      </c>
      <c r="E103" s="125">
        <v>2800</v>
      </c>
      <c r="F103" s="125">
        <v>2800</v>
      </c>
      <c r="G103" s="219">
        <v>2800</v>
      </c>
      <c r="H103" s="216">
        <v>2800</v>
      </c>
      <c r="I103" s="219">
        <v>2800</v>
      </c>
      <c r="J103" s="488">
        <v>3000</v>
      </c>
      <c r="K103" s="219">
        <v>3200</v>
      </c>
      <c r="L103" s="219">
        <f>K103*4.6%+K103</f>
        <v>3347.2</v>
      </c>
      <c r="M103" s="88">
        <f>L103*M4+L103</f>
        <v>3457.6576</v>
      </c>
      <c r="N103" s="514"/>
    </row>
    <row r="104" spans="1:14" x14ac:dyDescent="0.25">
      <c r="A104" s="420"/>
      <c r="B104" s="102"/>
      <c r="C104" s="101"/>
      <c r="D104" s="103"/>
      <c r="E104" s="103"/>
      <c r="F104" s="103"/>
      <c r="G104" s="166"/>
      <c r="H104" s="152"/>
      <c r="I104" s="166"/>
      <c r="J104" s="483"/>
      <c r="K104" s="166"/>
      <c r="L104" s="189"/>
      <c r="M104" s="166"/>
      <c r="N104" s="514"/>
    </row>
    <row r="105" spans="1:14" x14ac:dyDescent="0.25">
      <c r="A105" s="417" t="s">
        <v>43</v>
      </c>
      <c r="B105" s="99"/>
      <c r="C105" s="59"/>
      <c r="D105" s="12"/>
      <c r="E105" s="12"/>
      <c r="F105" s="12"/>
      <c r="G105" s="199"/>
      <c r="H105" s="209" t="s">
        <v>313</v>
      </c>
      <c r="I105" s="209" t="s">
        <v>319</v>
      </c>
      <c r="J105" s="490" t="s">
        <v>323</v>
      </c>
      <c r="K105" s="14" t="s">
        <v>355</v>
      </c>
      <c r="L105" s="266" t="s">
        <v>372</v>
      </c>
      <c r="M105" s="14" t="s">
        <v>429</v>
      </c>
      <c r="N105" s="545" t="s">
        <v>477</v>
      </c>
    </row>
    <row r="106" spans="1:14" ht="18.75" x14ac:dyDescent="0.3">
      <c r="A106" s="414"/>
      <c r="B106" s="107" t="s">
        <v>215</v>
      </c>
      <c r="C106" s="107" t="s">
        <v>273</v>
      </c>
      <c r="D106" s="107" t="s">
        <v>297</v>
      </c>
      <c r="E106" s="58" t="s">
        <v>307</v>
      </c>
      <c r="F106" s="58" t="s">
        <v>308</v>
      </c>
      <c r="G106" s="127" t="s">
        <v>311</v>
      </c>
      <c r="H106" s="166"/>
      <c r="I106" s="166"/>
      <c r="J106" s="483"/>
      <c r="K106" s="166"/>
      <c r="L106" s="189"/>
      <c r="M106" s="166"/>
      <c r="N106" s="514"/>
    </row>
    <row r="107" spans="1:14" x14ac:dyDescent="0.25">
      <c r="A107" s="412" t="s">
        <v>44</v>
      </c>
      <c r="B107" s="104"/>
      <c r="C107" s="101"/>
      <c r="D107" s="103"/>
      <c r="E107" s="103"/>
      <c r="F107" s="103"/>
      <c r="G107" s="166"/>
      <c r="H107" s="152"/>
      <c r="I107" s="166"/>
      <c r="J107" s="483"/>
      <c r="K107" s="166"/>
      <c r="L107" s="189"/>
      <c r="M107" s="166"/>
      <c r="N107" s="514"/>
    </row>
    <row r="108" spans="1:14" x14ac:dyDescent="0.25">
      <c r="A108" s="412" t="s">
        <v>25</v>
      </c>
      <c r="B108" s="102"/>
      <c r="C108" s="101"/>
      <c r="D108" s="103"/>
      <c r="E108" s="103"/>
      <c r="F108" s="103"/>
      <c r="G108" s="166"/>
      <c r="H108" s="152"/>
      <c r="I108" s="166"/>
      <c r="J108" s="483"/>
      <c r="K108" s="166"/>
      <c r="L108" s="189"/>
      <c r="M108" s="166"/>
      <c r="N108" s="514"/>
    </row>
    <row r="109" spans="1:14" x14ac:dyDescent="0.25">
      <c r="A109" s="413" t="s">
        <v>348</v>
      </c>
      <c r="B109" s="104">
        <v>3000</v>
      </c>
      <c r="C109" s="104">
        <v>3000</v>
      </c>
      <c r="D109" s="105">
        <v>7000</v>
      </c>
      <c r="E109" s="105">
        <v>7000</v>
      </c>
      <c r="F109" s="105">
        <v>7000</v>
      </c>
      <c r="G109" s="217">
        <v>7000</v>
      </c>
      <c r="H109" s="218">
        <v>15000</v>
      </c>
      <c r="I109" s="217">
        <v>7000</v>
      </c>
      <c r="J109" s="488">
        <v>7100</v>
      </c>
      <c r="K109" s="217">
        <v>7200</v>
      </c>
      <c r="L109" s="219">
        <v>7300</v>
      </c>
      <c r="M109" s="166">
        <f>L109*M4+L109</f>
        <v>7540.9</v>
      </c>
      <c r="N109" s="220">
        <f>M109*3.2%+M109</f>
        <v>7782.2087999999994</v>
      </c>
    </row>
    <row r="110" spans="1:14" x14ac:dyDescent="0.25">
      <c r="A110" s="418" t="s">
        <v>94</v>
      </c>
      <c r="B110" s="104">
        <v>3500</v>
      </c>
      <c r="C110" s="104">
        <v>3500</v>
      </c>
      <c r="D110" s="105">
        <v>3500</v>
      </c>
      <c r="E110" s="105">
        <v>3500</v>
      </c>
      <c r="F110" s="105">
        <v>3500</v>
      </c>
      <c r="G110" s="217">
        <v>3500</v>
      </c>
      <c r="H110" s="218">
        <v>3500</v>
      </c>
      <c r="I110" s="217">
        <v>3500</v>
      </c>
      <c r="J110" s="488">
        <v>3500</v>
      </c>
      <c r="K110" s="217">
        <v>3500</v>
      </c>
      <c r="L110" s="219">
        <v>3500</v>
      </c>
      <c r="M110" s="166">
        <f>L110*M4+L110</f>
        <v>3615.5</v>
      </c>
      <c r="N110" s="220">
        <f>M110*3.2%+M110</f>
        <v>3731.1959999999999</v>
      </c>
    </row>
    <row r="111" spans="1:14" x14ac:dyDescent="0.25">
      <c r="A111" s="418" t="s">
        <v>96</v>
      </c>
      <c r="B111" s="104">
        <v>1000</v>
      </c>
      <c r="C111" s="104">
        <v>1000</v>
      </c>
      <c r="D111" s="105">
        <v>1000</v>
      </c>
      <c r="E111" s="105">
        <v>1000</v>
      </c>
      <c r="F111" s="105">
        <v>1000</v>
      </c>
      <c r="G111" s="217">
        <v>1000</v>
      </c>
      <c r="H111" s="218">
        <v>1000</v>
      </c>
      <c r="I111" s="217">
        <v>1000</v>
      </c>
      <c r="J111" s="488">
        <v>1100</v>
      </c>
      <c r="K111" s="217">
        <v>1200</v>
      </c>
      <c r="L111" s="219">
        <v>1300</v>
      </c>
      <c r="M111" s="166">
        <f>L111*M4+L111</f>
        <v>1342.9</v>
      </c>
      <c r="N111" s="220">
        <f>M111*3.2%+M111</f>
        <v>1385.8728000000001</v>
      </c>
    </row>
    <row r="112" spans="1:14" x14ac:dyDescent="0.25">
      <c r="A112" s="418" t="s">
        <v>94</v>
      </c>
      <c r="B112" s="104">
        <v>700</v>
      </c>
      <c r="C112" s="104">
        <v>700</v>
      </c>
      <c r="D112" s="105">
        <v>700</v>
      </c>
      <c r="E112" s="105">
        <v>700</v>
      </c>
      <c r="F112" s="105">
        <v>700</v>
      </c>
      <c r="G112" s="217">
        <v>700</v>
      </c>
      <c r="H112" s="218">
        <v>700</v>
      </c>
      <c r="I112" s="217">
        <v>700</v>
      </c>
      <c r="J112" s="488">
        <v>700</v>
      </c>
      <c r="K112" s="217">
        <v>700</v>
      </c>
      <c r="L112" s="219">
        <v>700</v>
      </c>
      <c r="M112" s="166">
        <v>700</v>
      </c>
      <c r="N112" s="220">
        <f>M112</f>
        <v>700</v>
      </c>
    </row>
    <row r="113" spans="1:14" x14ac:dyDescent="0.25">
      <c r="A113" s="418" t="s">
        <v>349</v>
      </c>
      <c r="B113" s="104"/>
      <c r="C113" s="104"/>
      <c r="D113" s="105"/>
      <c r="E113" s="105"/>
      <c r="F113" s="105"/>
      <c r="G113" s="217"/>
      <c r="H113" s="218" t="s">
        <v>186</v>
      </c>
      <c r="I113" s="218" t="s">
        <v>186</v>
      </c>
      <c r="J113" s="489" t="s">
        <v>186</v>
      </c>
      <c r="K113" s="218" t="s">
        <v>186</v>
      </c>
      <c r="L113" s="216" t="s">
        <v>186</v>
      </c>
      <c r="M113" s="216" t="s">
        <v>186</v>
      </c>
      <c r="N113" s="220" t="str">
        <f>M113</f>
        <v>Free</v>
      </c>
    </row>
    <row r="114" spans="1:14" s="118" customFormat="1" x14ac:dyDescent="0.25">
      <c r="A114" s="418" t="s">
        <v>41</v>
      </c>
      <c r="B114" s="100">
        <v>1400</v>
      </c>
      <c r="C114" s="100">
        <v>1400</v>
      </c>
      <c r="D114" s="125">
        <v>1400</v>
      </c>
      <c r="E114" s="125">
        <v>1400</v>
      </c>
      <c r="F114" s="125">
        <v>1400</v>
      </c>
      <c r="G114" s="219">
        <v>1400</v>
      </c>
      <c r="H114" s="216">
        <v>1400</v>
      </c>
      <c r="I114" s="219">
        <v>1400</v>
      </c>
      <c r="J114" s="488">
        <v>1400</v>
      </c>
      <c r="K114" s="219">
        <v>1400</v>
      </c>
      <c r="L114" s="219">
        <v>1400</v>
      </c>
      <c r="M114" s="88">
        <v>1400</v>
      </c>
      <c r="N114" s="220">
        <f>M114</f>
        <v>1400</v>
      </c>
    </row>
    <row r="115" spans="1:14" s="118" customFormat="1" x14ac:dyDescent="0.25">
      <c r="A115" s="418" t="s">
        <v>77</v>
      </c>
      <c r="B115" s="100">
        <v>1300</v>
      </c>
      <c r="C115" s="100">
        <v>1300</v>
      </c>
      <c r="D115" s="125" t="s">
        <v>186</v>
      </c>
      <c r="E115" s="125" t="s">
        <v>186</v>
      </c>
      <c r="F115" s="125" t="s">
        <v>186</v>
      </c>
      <c r="G115" s="219" t="s">
        <v>186</v>
      </c>
      <c r="H115" s="216" t="s">
        <v>186</v>
      </c>
      <c r="I115" s="219" t="s">
        <v>186</v>
      </c>
      <c r="J115" s="488" t="s">
        <v>186</v>
      </c>
      <c r="K115" s="219" t="s">
        <v>186</v>
      </c>
      <c r="L115" s="219" t="s">
        <v>186</v>
      </c>
      <c r="M115" s="215" t="s">
        <v>186</v>
      </c>
      <c r="N115" s="220" t="str">
        <f>M115</f>
        <v>Free</v>
      </c>
    </row>
    <row r="116" spans="1:14" s="118" customFormat="1" ht="15.75" customHeight="1" x14ac:dyDescent="0.25">
      <c r="A116" s="418" t="s">
        <v>244</v>
      </c>
      <c r="B116" s="115">
        <v>200</v>
      </c>
      <c r="C116" s="115">
        <v>200</v>
      </c>
      <c r="D116" s="116">
        <v>200</v>
      </c>
      <c r="E116" s="116">
        <v>200</v>
      </c>
      <c r="F116" s="116">
        <v>200</v>
      </c>
      <c r="G116" s="220">
        <v>200</v>
      </c>
      <c r="H116" s="221">
        <v>200</v>
      </c>
      <c r="I116" s="220">
        <v>200</v>
      </c>
      <c r="J116" s="491">
        <v>250</v>
      </c>
      <c r="K116" s="220">
        <v>300</v>
      </c>
      <c r="L116" s="220">
        <v>350</v>
      </c>
      <c r="M116" s="201">
        <f>L116*M4+L116</f>
        <v>361.55</v>
      </c>
      <c r="N116" s="220">
        <f>M116*3.2%+M116</f>
        <v>373.11959999999999</v>
      </c>
    </row>
    <row r="117" spans="1:14" x14ac:dyDescent="0.25">
      <c r="A117" s="420"/>
      <c r="B117" s="102"/>
      <c r="C117" s="101"/>
      <c r="D117" s="103"/>
      <c r="E117" s="103"/>
      <c r="F117" s="103"/>
      <c r="G117" s="166"/>
      <c r="H117" s="152"/>
      <c r="I117" s="166"/>
      <c r="J117" s="483"/>
      <c r="K117" s="166"/>
      <c r="L117" s="189"/>
      <c r="M117" s="166"/>
      <c r="N117" s="220"/>
    </row>
    <row r="118" spans="1:14" s="118" customFormat="1" x14ac:dyDescent="0.25">
      <c r="A118" s="418" t="s">
        <v>216</v>
      </c>
      <c r="B118" s="123"/>
      <c r="C118" s="35"/>
      <c r="D118" s="123"/>
      <c r="E118" s="123"/>
      <c r="F118" s="123"/>
      <c r="G118" s="88"/>
      <c r="H118" s="189"/>
      <c r="I118" s="88"/>
      <c r="J118" s="483"/>
      <c r="K118" s="88"/>
      <c r="L118" s="189"/>
      <c r="M118" s="88"/>
      <c r="N118" s="220"/>
    </row>
    <row r="119" spans="1:14" x14ac:dyDescent="0.25">
      <c r="A119" s="418"/>
      <c r="B119" s="102"/>
      <c r="C119" s="101"/>
      <c r="D119" s="103"/>
      <c r="E119" s="103"/>
      <c r="F119" s="103"/>
      <c r="G119" s="166"/>
      <c r="H119" s="152"/>
      <c r="I119" s="166"/>
      <c r="J119" s="483"/>
      <c r="K119" s="166"/>
      <c r="L119" s="189"/>
      <c r="M119" s="166"/>
      <c r="N119" s="220"/>
    </row>
    <row r="120" spans="1:14" x14ac:dyDescent="0.25">
      <c r="A120" s="422" t="s">
        <v>337</v>
      </c>
      <c r="B120" s="103"/>
      <c r="C120" s="101"/>
      <c r="D120" s="103"/>
      <c r="E120" s="103"/>
      <c r="F120" s="103"/>
      <c r="G120" s="166"/>
      <c r="H120" s="209" t="s">
        <v>313</v>
      </c>
      <c r="I120" s="209" t="s">
        <v>319</v>
      </c>
      <c r="J120" s="490" t="s">
        <v>323</v>
      </c>
      <c r="K120" s="14" t="s">
        <v>355</v>
      </c>
      <c r="L120" s="266" t="s">
        <v>372</v>
      </c>
      <c r="M120" s="14" t="s">
        <v>429</v>
      </c>
      <c r="N120" s="545" t="s">
        <v>477</v>
      </c>
    </row>
    <row r="121" spans="1:14" s="77" customFormat="1" x14ac:dyDescent="0.25">
      <c r="A121" s="423" t="s">
        <v>338</v>
      </c>
      <c r="B121" s="102"/>
      <c r="C121" s="101"/>
      <c r="D121" s="102"/>
      <c r="E121" s="102"/>
      <c r="F121" s="102"/>
      <c r="G121" s="166"/>
      <c r="H121" s="152">
        <v>50</v>
      </c>
      <c r="I121" s="152">
        <v>50</v>
      </c>
      <c r="J121" s="492">
        <v>52.45</v>
      </c>
      <c r="K121" s="152">
        <f>J121*4.6%+J121</f>
        <v>54.862700000000004</v>
      </c>
      <c r="L121" s="189">
        <f>K121*4.6%+K121</f>
        <v>57.386384200000002</v>
      </c>
      <c r="M121" s="131">
        <f>L121*M4+L121</f>
        <v>59.280134878600002</v>
      </c>
      <c r="N121" s="220">
        <f t="shared" ref="N121:N126" si="22">M121*3.2%+M121</f>
        <v>61.177099194715204</v>
      </c>
    </row>
    <row r="122" spans="1:14" s="77" customFormat="1" x14ac:dyDescent="0.25">
      <c r="A122" s="423" t="s">
        <v>340</v>
      </c>
      <c r="B122" s="102"/>
      <c r="C122" s="101"/>
      <c r="D122" s="102"/>
      <c r="E122" s="102"/>
      <c r="F122" s="102"/>
      <c r="G122" s="166"/>
      <c r="H122" s="152">
        <v>10000</v>
      </c>
      <c r="I122" s="152">
        <v>10000</v>
      </c>
      <c r="J122" s="492">
        <v>10500</v>
      </c>
      <c r="K122" s="152">
        <v>11000</v>
      </c>
      <c r="L122" s="189">
        <v>11500</v>
      </c>
      <c r="M122" s="131">
        <f>L122*M4+L122</f>
        <v>11879.5</v>
      </c>
      <c r="N122" s="220">
        <f t="shared" si="22"/>
        <v>12259.644</v>
      </c>
    </row>
    <row r="123" spans="1:14" s="77" customFormat="1" x14ac:dyDescent="0.25">
      <c r="A123" s="423" t="s">
        <v>339</v>
      </c>
      <c r="B123" s="102"/>
      <c r="C123" s="101"/>
      <c r="D123" s="102"/>
      <c r="E123" s="102"/>
      <c r="F123" s="102"/>
      <c r="G123" s="166"/>
      <c r="H123" s="152">
        <v>10000</v>
      </c>
      <c r="I123" s="152">
        <v>10000</v>
      </c>
      <c r="J123" s="492">
        <v>10500</v>
      </c>
      <c r="K123" s="152">
        <v>11000</v>
      </c>
      <c r="L123" s="189">
        <v>11500</v>
      </c>
      <c r="M123" s="131">
        <f>L123*M4+L123</f>
        <v>11879.5</v>
      </c>
      <c r="N123" s="220">
        <f t="shared" si="22"/>
        <v>12259.644</v>
      </c>
    </row>
    <row r="124" spans="1:14" s="77" customFormat="1" x14ac:dyDescent="0.25">
      <c r="A124" s="423" t="s">
        <v>341</v>
      </c>
      <c r="B124" s="102"/>
      <c r="C124" s="101"/>
      <c r="D124" s="102"/>
      <c r="E124" s="102"/>
      <c r="F124" s="102"/>
      <c r="G124" s="166"/>
      <c r="H124" s="152">
        <v>10000</v>
      </c>
      <c r="I124" s="152">
        <v>10000</v>
      </c>
      <c r="J124" s="492">
        <v>10500</v>
      </c>
      <c r="K124" s="152">
        <v>11000</v>
      </c>
      <c r="L124" s="189">
        <v>11500</v>
      </c>
      <c r="M124" s="131">
        <f>L124*M4+L124</f>
        <v>11879.5</v>
      </c>
      <c r="N124" s="220">
        <f t="shared" si="22"/>
        <v>12259.644</v>
      </c>
    </row>
    <row r="125" spans="1:14" x14ac:dyDescent="0.25">
      <c r="A125" s="423" t="s">
        <v>342</v>
      </c>
      <c r="B125" s="103"/>
      <c r="C125" s="101"/>
      <c r="D125" s="103"/>
      <c r="E125" s="103"/>
      <c r="F125" s="103"/>
      <c r="G125" s="166"/>
      <c r="H125" s="152">
        <v>1000</v>
      </c>
      <c r="I125" s="152">
        <v>1000</v>
      </c>
      <c r="J125" s="492">
        <v>1100</v>
      </c>
      <c r="K125" s="152">
        <v>1200</v>
      </c>
      <c r="L125" s="189">
        <v>1250</v>
      </c>
      <c r="M125" s="131">
        <f>L125*M4+L125</f>
        <v>1291.25</v>
      </c>
      <c r="N125" s="220">
        <f t="shared" si="22"/>
        <v>1332.57</v>
      </c>
    </row>
    <row r="126" spans="1:14" x14ac:dyDescent="0.25">
      <c r="A126" s="423" t="s">
        <v>344</v>
      </c>
      <c r="B126" s="103"/>
      <c r="C126" s="101"/>
      <c r="D126" s="103"/>
      <c r="E126" s="103"/>
      <c r="F126" s="103"/>
      <c r="G126" s="166"/>
      <c r="H126" s="152">
        <v>100</v>
      </c>
      <c r="I126" s="152">
        <v>100</v>
      </c>
      <c r="J126" s="492">
        <v>150</v>
      </c>
      <c r="K126" s="152">
        <v>200</v>
      </c>
      <c r="L126" s="189">
        <v>250</v>
      </c>
      <c r="M126" s="131">
        <f>L126*M4+L126</f>
        <v>258.25</v>
      </c>
      <c r="N126" s="220">
        <f t="shared" si="22"/>
        <v>266.51400000000001</v>
      </c>
    </row>
    <row r="127" spans="1:14" x14ac:dyDescent="0.25">
      <c r="A127" s="420"/>
      <c r="B127" s="103"/>
      <c r="C127" s="101"/>
      <c r="D127" s="103"/>
      <c r="E127" s="103"/>
      <c r="F127" s="103"/>
      <c r="G127" s="166"/>
      <c r="H127" s="152"/>
      <c r="I127" s="166"/>
      <c r="J127" s="483"/>
      <c r="K127" s="166"/>
      <c r="L127" s="189"/>
      <c r="M127" s="166"/>
      <c r="N127" s="220"/>
    </row>
    <row r="128" spans="1:14" x14ac:dyDescent="0.25">
      <c r="A128" s="422" t="s">
        <v>363</v>
      </c>
      <c r="B128" s="103"/>
      <c r="C128" s="101"/>
      <c r="D128" s="103"/>
      <c r="E128" s="103"/>
      <c r="F128" s="103"/>
      <c r="G128" s="166"/>
      <c r="H128" s="152"/>
      <c r="I128" s="209" t="s">
        <v>319</v>
      </c>
      <c r="J128" s="490" t="s">
        <v>323</v>
      </c>
      <c r="K128" s="14" t="s">
        <v>355</v>
      </c>
      <c r="L128" s="266" t="s">
        <v>372</v>
      </c>
      <c r="M128" s="14" t="s">
        <v>429</v>
      </c>
      <c r="N128" s="545" t="s">
        <v>477</v>
      </c>
    </row>
    <row r="129" spans="1:14" x14ac:dyDescent="0.25">
      <c r="A129" s="422" t="s">
        <v>473</v>
      </c>
      <c r="B129" s="103"/>
      <c r="C129" s="101"/>
      <c r="D129" s="103"/>
      <c r="E129" s="103"/>
      <c r="F129" s="103"/>
      <c r="G129" s="166"/>
      <c r="H129" s="152"/>
      <c r="I129" s="152">
        <v>250</v>
      </c>
      <c r="J129" s="484">
        <v>270</v>
      </c>
      <c r="K129" s="222">
        <v>280</v>
      </c>
      <c r="L129" s="189">
        <v>290</v>
      </c>
      <c r="M129" s="131">
        <f>L129*M4+L129</f>
        <v>299.57</v>
      </c>
      <c r="N129" s="220">
        <f>M129*3.2%+M129</f>
        <v>309.15623999999997</v>
      </c>
    </row>
    <row r="130" spans="1:14" ht="16.5" thickBot="1" x14ac:dyDescent="0.3">
      <c r="A130" s="424" t="s">
        <v>364</v>
      </c>
      <c r="B130" s="425"/>
      <c r="C130" s="426"/>
      <c r="D130" s="425"/>
      <c r="E130" s="425"/>
      <c r="F130" s="425"/>
      <c r="G130" s="373"/>
      <c r="H130" s="330"/>
      <c r="I130" s="330">
        <v>150</v>
      </c>
      <c r="J130" s="493">
        <v>160</v>
      </c>
      <c r="K130" s="152">
        <v>170</v>
      </c>
      <c r="L130" s="189">
        <v>180</v>
      </c>
      <c r="M130" s="131">
        <f>L130*M4+L130</f>
        <v>185.94</v>
      </c>
      <c r="N130" s="220">
        <f>M130*3.2%+M130</f>
        <v>191.89008000000001</v>
      </c>
    </row>
    <row r="131" spans="1:14" x14ac:dyDescent="0.25">
      <c r="I131" s="208"/>
    </row>
    <row r="132" spans="1:14" x14ac:dyDescent="0.25">
      <c r="I132" s="223"/>
      <c r="J132" s="494"/>
    </row>
  </sheetData>
  <customSheetViews>
    <customSheetView guid="{4C9718BF-61F1-41C2-A52E-B816D4DE591F}" hiddenRows="1" hiddenColumns="1" topLeftCell="A46">
      <pane xSplit="8" topLeftCell="J1" activePane="topRight" state="frozen"/>
      <selection pane="topRight" activeCell="J69" sqref="J69"/>
      <pageMargins left="0.7" right="0.7" top="0.75" bottom="0.75" header="0.3" footer="0.3"/>
      <pageSetup orientation="landscape" horizontalDpi="4294967294" verticalDpi="4294967294" r:id="rId1"/>
    </customSheetView>
    <customSheetView guid="{56511514-C106-4A14-9D9B-2736F085355C}" showPageBreaks="1" hiddenRows="1" hiddenColumns="1" view="pageBreakPreview" topLeftCell="A2">
      <pane xSplit="8" topLeftCell="J1" activePane="topRight" state="frozen"/>
      <selection pane="topRight" activeCell="K121" sqref="K121"/>
      <rowBreaks count="1" manualBreakCount="1">
        <brk id="30" max="16383" man="1"/>
      </rowBreaks>
      <pageMargins left="0.7" right="0.7" top="0.75" bottom="0.75" header="0.3" footer="0.3"/>
      <pageSetup orientation="landscape" horizontalDpi="4294967294" verticalDpi="4294967294" r:id="rId2"/>
    </customSheetView>
  </customSheetViews>
  <mergeCells count="2">
    <mergeCell ref="A72:A73"/>
    <mergeCell ref="A81:A82"/>
  </mergeCells>
  <pageMargins left="0.7" right="0.7" top="0.75" bottom="0.75" header="0.3" footer="0.3"/>
  <pageSetup orientation="landscape" horizontalDpi="4294967294" verticalDpi="4294967294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80"/>
  <sheetViews>
    <sheetView topLeftCell="A3" zoomScaleNormal="100" zoomScaleSheetLayoutView="100" workbookViewId="0">
      <pane ySplit="1" topLeftCell="A4" activePane="bottomLeft" state="frozen"/>
      <selection activeCell="A3" sqref="A3"/>
      <selection pane="bottomLeft" activeCell="M81" sqref="M81"/>
    </sheetView>
  </sheetViews>
  <sheetFormatPr defaultRowHeight="15.75" x14ac:dyDescent="0.25"/>
  <cols>
    <col min="1" max="1" width="55.85546875" customWidth="1"/>
    <col min="2" max="2" width="11.7109375" style="29" customWidth="1"/>
    <col min="3" max="3" width="22" style="46" hidden="1" customWidth="1"/>
    <col min="4" max="4" width="20.5703125" hidden="1" customWidth="1"/>
    <col min="5" max="5" width="16.85546875" style="51" hidden="1" customWidth="1"/>
    <col min="6" max="6" width="0.28515625" hidden="1" customWidth="1"/>
    <col min="7" max="7" width="0.28515625" style="70" hidden="1" customWidth="1"/>
    <col min="8" max="8" width="12.7109375" hidden="1" customWidth="1"/>
    <col min="9" max="9" width="14.140625" style="207" hidden="1" customWidth="1"/>
    <col min="10" max="10" width="16.85546875" style="198" hidden="1" customWidth="1"/>
    <col min="11" max="11" width="14.5703125" style="203" hidden="1" customWidth="1"/>
    <col min="12" max="12" width="14.5703125" style="198" customWidth="1"/>
    <col min="13" max="13" width="13.42578125" style="264" customWidth="1"/>
    <col min="14" max="14" width="14.28515625" style="289" customWidth="1"/>
    <col min="15" max="15" width="17" style="526" customWidth="1"/>
  </cols>
  <sheetData>
    <row r="1" spans="1:20" ht="15.75" hidden="1" customHeight="1" x14ac:dyDescent="0.25">
      <c r="A1" s="63" t="s">
        <v>185</v>
      </c>
      <c r="B1" s="28"/>
    </row>
    <row r="2" spans="1:20" hidden="1" x14ac:dyDescent="0.25">
      <c r="A2" s="334"/>
      <c r="B2" s="43"/>
    </row>
    <row r="3" spans="1:20" ht="18.75" x14ac:dyDescent="0.3">
      <c r="A3" s="378" t="s">
        <v>479</v>
      </c>
      <c r="B3" s="379"/>
      <c r="C3" s="380"/>
      <c r="D3" s="381"/>
      <c r="E3" s="382"/>
      <c r="F3" s="381"/>
      <c r="G3" s="383"/>
      <c r="H3" s="381"/>
      <c r="I3" s="342" t="s">
        <v>313</v>
      </c>
      <c r="J3" s="342" t="s">
        <v>319</v>
      </c>
      <c r="K3" s="342" t="s">
        <v>323</v>
      </c>
      <c r="L3" s="1" t="s">
        <v>355</v>
      </c>
      <c r="M3" s="245" t="s">
        <v>372</v>
      </c>
      <c r="N3" s="515" t="s">
        <v>429</v>
      </c>
      <c r="O3" s="1" t="s">
        <v>477</v>
      </c>
    </row>
    <row r="4" spans="1:20" s="90" customFormat="1" ht="18.75" x14ac:dyDescent="0.3">
      <c r="A4" s="384"/>
      <c r="B4" s="1"/>
      <c r="C4" s="146"/>
      <c r="D4" s="147"/>
      <c r="E4" s="1"/>
      <c r="F4" s="92"/>
      <c r="G4" s="148"/>
      <c r="H4" s="92"/>
      <c r="I4" s="1"/>
      <c r="J4" s="1"/>
      <c r="K4" s="206"/>
      <c r="L4" s="541"/>
      <c r="M4" s="542"/>
      <c r="N4" s="543"/>
      <c r="O4" s="543"/>
    </row>
    <row r="5" spans="1:20" x14ac:dyDescent="0.25">
      <c r="A5" s="385" t="s">
        <v>295</v>
      </c>
      <c r="B5" s="14"/>
      <c r="C5" s="50"/>
      <c r="D5" s="50"/>
      <c r="E5" s="59"/>
      <c r="F5" s="12"/>
      <c r="G5" s="79"/>
      <c r="H5" s="12"/>
      <c r="I5" s="199"/>
      <c r="J5" s="199"/>
      <c r="K5" s="190"/>
      <c r="L5" s="199"/>
      <c r="M5" s="4"/>
      <c r="N5" s="540"/>
      <c r="O5" s="544"/>
    </row>
    <row r="6" spans="1:20" x14ac:dyDescent="0.25">
      <c r="A6" s="386" t="s">
        <v>240</v>
      </c>
      <c r="B6" s="60"/>
      <c r="C6" s="65"/>
      <c r="D6" s="12"/>
      <c r="E6" s="59"/>
      <c r="F6" s="12"/>
      <c r="G6" s="79"/>
      <c r="H6" s="12"/>
      <c r="I6" s="199"/>
      <c r="J6" s="199"/>
      <c r="K6" s="190"/>
      <c r="L6" s="199"/>
      <c r="M6" s="4"/>
      <c r="N6" s="540"/>
      <c r="O6" s="544"/>
      <c r="R6" s="97"/>
      <c r="S6" s="97"/>
      <c r="T6" s="170"/>
    </row>
    <row r="7" spans="1:20" s="13" customFormat="1" x14ac:dyDescent="0.25">
      <c r="A7" s="346" t="s">
        <v>312</v>
      </c>
      <c r="B7" s="64"/>
      <c r="C7" s="141"/>
      <c r="D7" s="18"/>
      <c r="E7" s="27"/>
      <c r="F7" s="72">
        <v>5.6000000000000001E-2</v>
      </c>
      <c r="G7" s="80">
        <v>4.4999999999999998E-2</v>
      </c>
      <c r="H7" s="78">
        <v>3.9E-2</v>
      </c>
      <c r="I7" s="206">
        <v>4.8000000000000001E-2</v>
      </c>
      <c r="J7" s="200">
        <v>5.2999999999999999E-2</v>
      </c>
      <c r="K7" s="200">
        <v>4.9000000000000002E-2</v>
      </c>
      <c r="L7" s="200">
        <v>4.2999999999999997E-2</v>
      </c>
      <c r="M7" s="206">
        <v>3.6999999999999998E-2</v>
      </c>
      <c r="N7" s="206">
        <v>3.3000000000000002E-2</v>
      </c>
      <c r="O7" s="206">
        <v>3.2000000000000001E-2</v>
      </c>
      <c r="R7" s="478"/>
      <c r="S7" s="478"/>
      <c r="T7" s="478"/>
    </row>
    <row r="8" spans="1:20" s="13" customFormat="1" x14ac:dyDescent="0.25">
      <c r="A8" s="346"/>
      <c r="B8" s="64"/>
      <c r="C8" s="141"/>
      <c r="D8" s="18"/>
      <c r="E8" s="27"/>
      <c r="F8" s="72"/>
      <c r="G8" s="80"/>
      <c r="H8" s="78"/>
      <c r="I8" s="206"/>
      <c r="J8" s="200"/>
      <c r="K8" s="200"/>
      <c r="L8" s="200"/>
      <c r="M8" s="267"/>
      <c r="N8" s="517"/>
      <c r="O8" s="528"/>
    </row>
    <row r="9" spans="1:20" x14ac:dyDescent="0.25">
      <c r="A9" s="387" t="s">
        <v>280</v>
      </c>
      <c r="B9" s="84" t="s">
        <v>320</v>
      </c>
      <c r="C9" s="132">
        <v>370</v>
      </c>
      <c r="D9" s="85">
        <v>390</v>
      </c>
      <c r="E9" s="86">
        <v>410</v>
      </c>
      <c r="F9" s="86">
        <f>E9*5.6%+E9</f>
        <v>432.96</v>
      </c>
      <c r="G9" s="87">
        <v>450</v>
      </c>
      <c r="H9" s="86">
        <v>150</v>
      </c>
      <c r="I9" s="201">
        <f>H9*I7+H9</f>
        <v>157.19999999999999</v>
      </c>
      <c r="J9" s="85">
        <v>170</v>
      </c>
      <c r="K9" s="24">
        <v>180</v>
      </c>
      <c r="L9" s="24">
        <v>190</v>
      </c>
      <c r="M9" s="268">
        <v>200</v>
      </c>
      <c r="N9" s="518">
        <f>M9*N7+M9</f>
        <v>206.6</v>
      </c>
      <c r="O9" s="519">
        <f>N9*O7+N9</f>
        <v>213.21119999999999</v>
      </c>
    </row>
    <row r="10" spans="1:20" x14ac:dyDescent="0.25">
      <c r="A10" s="387" t="s">
        <v>30</v>
      </c>
      <c r="B10" s="84" t="s">
        <v>320</v>
      </c>
      <c r="C10" s="132">
        <v>120</v>
      </c>
      <c r="D10" s="85">
        <v>170</v>
      </c>
      <c r="E10" s="86">
        <v>180</v>
      </c>
      <c r="F10" s="86">
        <f t="shared" ref="F10:F13" si="0">E10*5.6%+E10</f>
        <v>190.07999999999998</v>
      </c>
      <c r="G10" s="87">
        <v>200</v>
      </c>
      <c r="H10" s="86">
        <v>200</v>
      </c>
      <c r="I10" s="201">
        <f>H10*I7+H10</f>
        <v>209.6</v>
      </c>
      <c r="J10" s="85">
        <v>220</v>
      </c>
      <c r="K10" s="24">
        <v>230</v>
      </c>
      <c r="L10" s="24">
        <v>240</v>
      </c>
      <c r="M10" s="268">
        <v>250</v>
      </c>
      <c r="N10" s="518">
        <f>M10*N7+M10</f>
        <v>258.25</v>
      </c>
      <c r="O10" s="519">
        <f>N10*O7+N10</f>
        <v>266.51400000000001</v>
      </c>
    </row>
    <row r="11" spans="1:20" x14ac:dyDescent="0.25">
      <c r="A11" s="388" t="s">
        <v>324</v>
      </c>
      <c r="B11" s="25"/>
      <c r="C11" s="138">
        <v>70</v>
      </c>
      <c r="D11" s="24">
        <v>100</v>
      </c>
      <c r="E11" s="52">
        <v>105</v>
      </c>
      <c r="F11" s="52">
        <f t="shared" si="0"/>
        <v>110.88</v>
      </c>
      <c r="G11" s="81">
        <v>120</v>
      </c>
      <c r="H11" s="52">
        <f>G11*H7+G11</f>
        <v>124.68</v>
      </c>
      <c r="I11" s="131">
        <f>H11*I7+H11</f>
        <v>130.66464000000002</v>
      </c>
      <c r="J11" s="24">
        <v>140</v>
      </c>
      <c r="K11" s="24">
        <v>150</v>
      </c>
      <c r="L11" s="24">
        <v>160</v>
      </c>
      <c r="M11" s="268">
        <v>170</v>
      </c>
      <c r="N11" s="518">
        <f>M11*N7+M11</f>
        <v>175.61</v>
      </c>
      <c r="O11" s="519">
        <f>N11*O7+N11</f>
        <v>181.22952000000001</v>
      </c>
    </row>
    <row r="12" spans="1:20" x14ac:dyDescent="0.25">
      <c r="A12" s="389" t="s">
        <v>431</v>
      </c>
      <c r="B12" s="84" t="s">
        <v>320</v>
      </c>
      <c r="C12" s="132">
        <v>60</v>
      </c>
      <c r="D12" s="85">
        <v>65</v>
      </c>
      <c r="E12" s="86">
        <v>70</v>
      </c>
      <c r="F12" s="86">
        <f t="shared" si="0"/>
        <v>73.92</v>
      </c>
      <c r="G12" s="87">
        <v>80</v>
      </c>
      <c r="H12" s="86">
        <v>50</v>
      </c>
      <c r="I12" s="201">
        <f>H12*I7+H12</f>
        <v>52.4</v>
      </c>
      <c r="J12" s="85">
        <v>60</v>
      </c>
      <c r="K12" s="24">
        <v>65</v>
      </c>
      <c r="L12" s="24">
        <v>70</v>
      </c>
      <c r="M12" s="268">
        <v>80</v>
      </c>
      <c r="N12" s="518">
        <f>M12*N7+M12</f>
        <v>82.64</v>
      </c>
      <c r="O12" s="519">
        <f>N12*O7+N12</f>
        <v>85.284480000000002</v>
      </c>
    </row>
    <row r="13" spans="1:20" s="118" customFormat="1" x14ac:dyDescent="0.25">
      <c r="A13" s="389" t="s">
        <v>432</v>
      </c>
      <c r="B13" s="84"/>
      <c r="C13" s="132"/>
      <c r="D13" s="132">
        <v>900</v>
      </c>
      <c r="E13" s="117">
        <v>950</v>
      </c>
      <c r="F13" s="117">
        <f t="shared" si="0"/>
        <v>1003.2</v>
      </c>
      <c r="G13" s="133">
        <v>1000</v>
      </c>
      <c r="H13" s="117">
        <f>G13*H7+G13</f>
        <v>1039</v>
      </c>
      <c r="I13" s="201">
        <v>500</v>
      </c>
      <c r="J13" s="201">
        <v>530</v>
      </c>
      <c r="K13" s="201">
        <v>550</v>
      </c>
      <c r="L13" s="201">
        <v>570</v>
      </c>
      <c r="M13" s="269">
        <v>590</v>
      </c>
      <c r="N13" s="263">
        <f>M13*N7+M13</f>
        <v>609.47</v>
      </c>
      <c r="O13" s="269">
        <f>N13*O7+N13</f>
        <v>628.97304000000008</v>
      </c>
    </row>
    <row r="14" spans="1:20" s="555" customFormat="1" x14ac:dyDescent="0.25">
      <c r="A14" s="389" t="s">
        <v>491</v>
      </c>
      <c r="B14" s="550"/>
      <c r="C14" s="132"/>
      <c r="D14" s="132"/>
      <c r="E14" s="554"/>
      <c r="F14" s="554"/>
      <c r="G14" s="556"/>
      <c r="H14" s="554"/>
      <c r="I14" s="558"/>
      <c r="J14" s="558"/>
      <c r="K14" s="558"/>
      <c r="L14" s="558"/>
      <c r="M14" s="557">
        <v>1500</v>
      </c>
      <c r="N14" s="561">
        <f>M14*N7+M14</f>
        <v>1549.5</v>
      </c>
      <c r="O14" s="557">
        <f>N14*O7+N14</f>
        <v>1599.0840000000001</v>
      </c>
    </row>
    <row r="15" spans="1:20" s="555" customFormat="1" x14ac:dyDescent="0.25">
      <c r="A15" s="389" t="s">
        <v>492</v>
      </c>
      <c r="B15" s="550"/>
      <c r="C15" s="132"/>
      <c r="D15" s="132"/>
      <c r="E15" s="554"/>
      <c r="F15" s="554"/>
      <c r="G15" s="556"/>
      <c r="H15" s="554"/>
      <c r="I15" s="558"/>
      <c r="J15" s="558"/>
      <c r="K15" s="558"/>
      <c r="L15" s="558"/>
      <c r="M15" s="557">
        <v>500</v>
      </c>
      <c r="N15" s="561">
        <f>M15*N7+M15</f>
        <v>516.5</v>
      </c>
      <c r="O15" s="557">
        <f>N15*O7+N15</f>
        <v>533.02800000000002</v>
      </c>
    </row>
    <row r="16" spans="1:20" s="555" customFormat="1" x14ac:dyDescent="0.25">
      <c r="A16" s="389" t="s">
        <v>493</v>
      </c>
      <c r="B16" s="550"/>
      <c r="C16" s="132"/>
      <c r="D16" s="132"/>
      <c r="E16" s="554"/>
      <c r="F16" s="554"/>
      <c r="G16" s="556"/>
      <c r="H16" s="554"/>
      <c r="I16" s="558"/>
      <c r="J16" s="558"/>
      <c r="K16" s="558"/>
      <c r="L16" s="558"/>
      <c r="M16" s="557">
        <v>1500</v>
      </c>
      <c r="N16" s="561">
        <f>M16*N7+M16</f>
        <v>1549.5</v>
      </c>
      <c r="O16" s="557">
        <f>N16*O7+N16</f>
        <v>1599.0840000000001</v>
      </c>
    </row>
    <row r="17" spans="1:15" s="555" customFormat="1" x14ac:dyDescent="0.25">
      <c r="A17" s="389" t="s">
        <v>494</v>
      </c>
      <c r="B17" s="550"/>
      <c r="C17" s="132"/>
      <c r="D17" s="132"/>
      <c r="E17" s="554"/>
      <c r="F17" s="554"/>
      <c r="G17" s="556"/>
      <c r="H17" s="554"/>
      <c r="I17" s="558"/>
      <c r="J17" s="558"/>
      <c r="K17" s="558"/>
      <c r="L17" s="558"/>
      <c r="M17" s="557">
        <v>300</v>
      </c>
      <c r="N17" s="561">
        <f>M17*N7+M17</f>
        <v>309.89999999999998</v>
      </c>
      <c r="O17" s="557">
        <f>N17*O7+N17</f>
        <v>319.8168</v>
      </c>
    </row>
    <row r="18" spans="1:15" s="555" customFormat="1" x14ac:dyDescent="0.25">
      <c r="A18" s="389" t="s">
        <v>495</v>
      </c>
      <c r="B18" s="550"/>
      <c r="C18" s="132"/>
      <c r="D18" s="132"/>
      <c r="E18" s="554"/>
      <c r="F18" s="554"/>
      <c r="G18" s="556"/>
      <c r="H18" s="554"/>
      <c r="I18" s="558"/>
      <c r="J18" s="558"/>
      <c r="K18" s="558"/>
      <c r="L18" s="558"/>
      <c r="M18" s="557">
        <v>5000</v>
      </c>
      <c r="N18" s="561">
        <f>M18*N7+M18</f>
        <v>5165</v>
      </c>
      <c r="O18" s="557">
        <f>N18*O7+N18</f>
        <v>5330.28</v>
      </c>
    </row>
    <row r="19" spans="1:15" s="555" customFormat="1" x14ac:dyDescent="0.25">
      <c r="A19" s="390" t="s">
        <v>496</v>
      </c>
      <c r="B19" s="550"/>
      <c r="C19" s="132"/>
      <c r="D19" s="132"/>
      <c r="E19" s="554"/>
      <c r="F19" s="554"/>
      <c r="G19" s="556"/>
      <c r="H19" s="554"/>
      <c r="I19" s="558"/>
      <c r="J19" s="558"/>
      <c r="K19" s="558"/>
      <c r="L19" s="548">
        <v>200</v>
      </c>
      <c r="M19" s="432">
        <v>207.4</v>
      </c>
      <c r="N19" s="561">
        <f>M19*N7+M19</f>
        <v>214.24420000000001</v>
      </c>
      <c r="O19" s="557">
        <f>N19*O7+N19</f>
        <v>221.10001440000002</v>
      </c>
    </row>
    <row r="20" spans="1:15" s="118" customFormat="1" x14ac:dyDescent="0.25">
      <c r="A20" s="389"/>
      <c r="B20" s="84"/>
      <c r="C20" s="132"/>
      <c r="D20" s="132"/>
      <c r="E20" s="117"/>
      <c r="F20" s="117"/>
      <c r="G20" s="133"/>
      <c r="H20" s="117"/>
      <c r="I20" s="201"/>
      <c r="J20" s="201"/>
      <c r="K20" s="201"/>
      <c r="L20" s="201"/>
      <c r="M20" s="269"/>
      <c r="N20" s="263"/>
      <c r="O20" s="269"/>
    </row>
    <row r="21" spans="1:15" s="13" customFormat="1" x14ac:dyDescent="0.25">
      <c r="A21" s="390"/>
      <c r="B21" s="16"/>
      <c r="C21" s="39"/>
      <c r="D21" s="39"/>
      <c r="E21" s="27"/>
      <c r="F21" s="27"/>
      <c r="G21" s="57"/>
      <c r="H21" s="27"/>
      <c r="I21" s="166"/>
      <c r="J21" s="11"/>
      <c r="K21" s="20"/>
      <c r="L21" s="11"/>
      <c r="M21" s="5"/>
      <c r="N21" s="517"/>
      <c r="O21" s="11"/>
    </row>
    <row r="22" spans="1:15" x14ac:dyDescent="0.25">
      <c r="A22" s="583" t="s">
        <v>60</v>
      </c>
      <c r="B22" s="23"/>
      <c r="C22" s="47"/>
      <c r="D22" s="47"/>
      <c r="E22" s="59"/>
      <c r="F22" s="12"/>
      <c r="G22" s="79"/>
      <c r="H22" s="12"/>
      <c r="I22" s="199"/>
      <c r="J22" s="199"/>
      <c r="K22" s="190"/>
      <c r="L22" s="199"/>
      <c r="M22" s="4"/>
      <c r="N22" s="540"/>
      <c r="O22" s="199"/>
    </row>
    <row r="23" spans="1:15" x14ac:dyDescent="0.25">
      <c r="A23" s="583"/>
      <c r="B23" s="23"/>
      <c r="C23" s="47"/>
      <c r="D23" s="47"/>
      <c r="E23" s="59"/>
      <c r="F23" s="12"/>
      <c r="G23" s="79"/>
      <c r="H23" s="12"/>
      <c r="I23" s="199"/>
      <c r="J23" s="199"/>
      <c r="K23" s="190"/>
      <c r="L23" s="199"/>
      <c r="M23" s="4"/>
      <c r="N23" s="540"/>
      <c r="O23" s="199"/>
    </row>
    <row r="24" spans="1:15" ht="18.75" x14ac:dyDescent="0.3">
      <c r="A24" s="386"/>
      <c r="B24" s="14"/>
      <c r="C24" s="149" t="s">
        <v>215</v>
      </c>
      <c r="D24" s="150" t="s">
        <v>273</v>
      </c>
      <c r="E24" s="37" t="s">
        <v>297</v>
      </c>
      <c r="F24" s="94" t="s">
        <v>307</v>
      </c>
      <c r="G24" s="68" t="s">
        <v>308</v>
      </c>
      <c r="H24" s="94" t="s">
        <v>311</v>
      </c>
      <c r="I24" s="14" t="s">
        <v>313</v>
      </c>
      <c r="J24" s="1" t="s">
        <v>319</v>
      </c>
      <c r="K24" s="1" t="s">
        <v>323</v>
      </c>
      <c r="L24" s="1" t="s">
        <v>355</v>
      </c>
      <c r="M24" s="245" t="s">
        <v>372</v>
      </c>
      <c r="N24" s="515" t="s">
        <v>429</v>
      </c>
      <c r="O24" s="1" t="s">
        <v>477</v>
      </c>
    </row>
    <row r="25" spans="1:15" x14ac:dyDescent="0.25">
      <c r="A25" s="318" t="s">
        <v>61</v>
      </c>
      <c r="B25" s="9"/>
      <c r="C25" s="38">
        <v>1000</v>
      </c>
      <c r="D25" s="24">
        <f>C25*6%+C25</f>
        <v>1060</v>
      </c>
      <c r="E25" s="52">
        <v>1200</v>
      </c>
      <c r="F25" s="52">
        <f t="shared" ref="F25:F33" si="1">E25*5.6%+E25</f>
        <v>1267.2</v>
      </c>
      <c r="G25" s="81">
        <v>1300</v>
      </c>
      <c r="H25" s="52">
        <f>G25*H7+G25</f>
        <v>1350.7</v>
      </c>
      <c r="I25" s="131">
        <f>H25*I7+H25</f>
        <v>1415.5336</v>
      </c>
      <c r="J25" s="24">
        <v>1500</v>
      </c>
      <c r="K25" s="24">
        <v>1600</v>
      </c>
      <c r="L25" s="24">
        <v>1700</v>
      </c>
      <c r="M25" s="268">
        <v>1800</v>
      </c>
      <c r="N25" s="518">
        <f>M25*N7+M25</f>
        <v>1859.4</v>
      </c>
      <c r="O25" s="519">
        <f>N25*O7+N25</f>
        <v>1918.9008000000001</v>
      </c>
    </row>
    <row r="26" spans="1:15" s="180" customFormat="1" x14ac:dyDescent="0.25">
      <c r="A26" s="390" t="s">
        <v>356</v>
      </c>
      <c r="B26" s="176"/>
      <c r="C26" s="377">
        <v>300</v>
      </c>
      <c r="D26" s="177">
        <v>320</v>
      </c>
      <c r="E26" s="178">
        <v>350</v>
      </c>
      <c r="F26" s="178">
        <f t="shared" si="1"/>
        <v>369.6</v>
      </c>
      <c r="G26" s="179">
        <v>400</v>
      </c>
      <c r="H26" s="178" t="e">
        <f>G26*#REF!+G26</f>
        <v>#REF!</v>
      </c>
      <c r="I26" s="201"/>
      <c r="J26" s="201">
        <v>450</v>
      </c>
      <c r="K26" s="201">
        <v>470</v>
      </c>
      <c r="L26" s="201">
        <v>490</v>
      </c>
      <c r="M26" s="270">
        <v>500</v>
      </c>
      <c r="N26" s="520">
        <f>M26*N7+M26</f>
        <v>516.5</v>
      </c>
      <c r="O26" s="270">
        <f>N26*O7+N26</f>
        <v>533.02800000000002</v>
      </c>
    </row>
    <row r="27" spans="1:15" s="180" customFormat="1" x14ac:dyDescent="0.25">
      <c r="A27" s="390" t="s">
        <v>357</v>
      </c>
      <c r="B27" s="176"/>
      <c r="C27" s="377">
        <v>500</v>
      </c>
      <c r="D27" s="177">
        <f t="shared" ref="D27" si="2">C27*6%+C27</f>
        <v>530</v>
      </c>
      <c r="E27" s="178">
        <v>560</v>
      </c>
      <c r="F27" s="178">
        <f t="shared" si="1"/>
        <v>591.36</v>
      </c>
      <c r="G27" s="179">
        <v>620</v>
      </c>
      <c r="H27" s="178" t="e">
        <f>G27*#REF!+G27</f>
        <v>#REF!</v>
      </c>
      <c r="I27" s="201"/>
      <c r="J27" s="201">
        <v>670</v>
      </c>
      <c r="K27" s="201">
        <v>700</v>
      </c>
      <c r="L27" s="201">
        <v>730</v>
      </c>
      <c r="M27" s="270">
        <v>750</v>
      </c>
      <c r="N27" s="520">
        <f>M27*N7+M27</f>
        <v>774.75</v>
      </c>
      <c r="O27" s="270">
        <f>N27*O7+N27</f>
        <v>799.54200000000003</v>
      </c>
    </row>
    <row r="28" spans="1:15" s="180" customFormat="1" x14ac:dyDescent="0.25">
      <c r="A28" s="390" t="s">
        <v>358</v>
      </c>
      <c r="B28" s="176"/>
      <c r="C28" s="377"/>
      <c r="D28" s="177"/>
      <c r="E28" s="178"/>
      <c r="F28" s="178"/>
      <c r="G28" s="179"/>
      <c r="H28" s="178"/>
      <c r="I28" s="201"/>
      <c r="J28" s="201">
        <v>450</v>
      </c>
      <c r="K28" s="201">
        <v>470</v>
      </c>
      <c r="L28" s="201">
        <v>490</v>
      </c>
      <c r="M28" s="270">
        <v>500</v>
      </c>
      <c r="N28" s="521">
        <f>M28*N7+M28</f>
        <v>516.5</v>
      </c>
      <c r="O28" s="270">
        <f>N28*O7+N28</f>
        <v>533.02800000000002</v>
      </c>
    </row>
    <row r="29" spans="1:15" x14ac:dyDescent="0.25">
      <c r="A29" s="390" t="s">
        <v>63</v>
      </c>
      <c r="B29" s="30"/>
      <c r="C29" s="38">
        <v>130</v>
      </c>
      <c r="D29" s="24">
        <v>150</v>
      </c>
      <c r="E29" s="52">
        <v>200</v>
      </c>
      <c r="F29" s="52">
        <f t="shared" si="1"/>
        <v>211.2</v>
      </c>
      <c r="G29" s="81">
        <v>220</v>
      </c>
      <c r="H29" s="52">
        <f>G29*H7+G29</f>
        <v>228.58</v>
      </c>
      <c r="I29" s="131">
        <f>H29*I7+H29</f>
        <v>239.55184000000003</v>
      </c>
      <c r="J29" s="24">
        <v>250</v>
      </c>
      <c r="K29" s="24">
        <v>260</v>
      </c>
      <c r="L29" s="24">
        <v>270</v>
      </c>
      <c r="M29" s="268">
        <v>280</v>
      </c>
      <c r="N29" s="518">
        <f>M29*N7+M29</f>
        <v>289.24</v>
      </c>
      <c r="O29" s="268">
        <f>N29*O7+N29</f>
        <v>298.49567999999999</v>
      </c>
    </row>
    <row r="30" spans="1:15" s="97" customFormat="1" x14ac:dyDescent="0.25">
      <c r="A30" s="389" t="s">
        <v>64</v>
      </c>
      <c r="B30" s="25"/>
      <c r="C30" s="138">
        <v>650</v>
      </c>
      <c r="D30" s="131">
        <v>700</v>
      </c>
      <c r="E30" s="76">
        <v>750</v>
      </c>
      <c r="F30" s="76">
        <f t="shared" si="1"/>
        <v>792</v>
      </c>
      <c r="G30" s="109">
        <v>830</v>
      </c>
      <c r="H30" s="76">
        <f>G30*H7+G30</f>
        <v>862.37</v>
      </c>
      <c r="I30" s="131">
        <v>4500</v>
      </c>
      <c r="J30" s="131">
        <v>900</v>
      </c>
      <c r="K30" s="131">
        <v>950</v>
      </c>
      <c r="L30" s="131">
        <v>1000</v>
      </c>
      <c r="M30" s="269">
        <v>1100</v>
      </c>
      <c r="N30" s="522">
        <f>M30*N7+M30</f>
        <v>1136.3</v>
      </c>
      <c r="O30" s="222">
        <f>N30*O7+N30</f>
        <v>1172.6615999999999</v>
      </c>
    </row>
    <row r="31" spans="1:15" s="97" customFormat="1" x14ac:dyDescent="0.25">
      <c r="A31" s="389" t="s">
        <v>98</v>
      </c>
      <c r="B31" s="25"/>
      <c r="C31" s="138">
        <v>80</v>
      </c>
      <c r="D31" s="131">
        <v>90</v>
      </c>
      <c r="E31" s="76">
        <v>95</v>
      </c>
      <c r="F31" s="76">
        <f t="shared" si="1"/>
        <v>100.32</v>
      </c>
      <c r="G31" s="109">
        <v>105</v>
      </c>
      <c r="H31" s="76">
        <f>G31*H7+G31</f>
        <v>109.095</v>
      </c>
      <c r="I31" s="131">
        <v>500</v>
      </c>
      <c r="J31" s="131">
        <v>530</v>
      </c>
      <c r="K31" s="131">
        <v>550</v>
      </c>
      <c r="L31" s="131">
        <v>570</v>
      </c>
      <c r="M31" s="269">
        <v>590</v>
      </c>
      <c r="N31" s="522">
        <f>M31*N7+M31</f>
        <v>609.47</v>
      </c>
      <c r="O31" s="222">
        <f>N31*O7+N31</f>
        <v>628.97304000000008</v>
      </c>
    </row>
    <row r="32" spans="1:15" s="97" customFormat="1" x14ac:dyDescent="0.25">
      <c r="A32" s="389" t="s">
        <v>65</v>
      </c>
      <c r="B32" s="25"/>
      <c r="C32" s="138">
        <v>180</v>
      </c>
      <c r="D32" s="131">
        <v>190</v>
      </c>
      <c r="E32" s="76">
        <v>200</v>
      </c>
      <c r="F32" s="76">
        <f t="shared" si="1"/>
        <v>211.2</v>
      </c>
      <c r="G32" s="109">
        <v>220</v>
      </c>
      <c r="H32" s="76">
        <f>G32*H7+G32</f>
        <v>228.58</v>
      </c>
      <c r="I32" s="131">
        <v>300</v>
      </c>
      <c r="J32" s="131">
        <v>320</v>
      </c>
      <c r="K32" s="131">
        <v>350</v>
      </c>
      <c r="L32" s="131">
        <v>370</v>
      </c>
      <c r="M32" s="269">
        <v>380</v>
      </c>
      <c r="N32" s="522">
        <f>M32*N7+M32</f>
        <v>392.54</v>
      </c>
      <c r="O32" s="222">
        <f>N32*O7+N32</f>
        <v>405.10128000000003</v>
      </c>
    </row>
    <row r="33" spans="1:15" s="13" customFormat="1" x14ac:dyDescent="0.25">
      <c r="A33" s="390" t="s">
        <v>66</v>
      </c>
      <c r="B33" s="39"/>
      <c r="C33" s="39">
        <v>500</v>
      </c>
      <c r="D33" s="24">
        <v>500</v>
      </c>
      <c r="E33" s="52">
        <v>520</v>
      </c>
      <c r="F33" s="52">
        <f t="shared" si="1"/>
        <v>549.12</v>
      </c>
      <c r="G33" s="81">
        <v>580</v>
      </c>
      <c r="H33" s="52">
        <f>G33*H7+G33</f>
        <v>602.62</v>
      </c>
      <c r="I33" s="131">
        <f>H33*I7+H33</f>
        <v>631.54575999999997</v>
      </c>
      <c r="J33" s="24">
        <v>660</v>
      </c>
      <c r="K33" s="202">
        <v>690</v>
      </c>
      <c r="L33" s="202">
        <v>720</v>
      </c>
      <c r="M33" s="270">
        <v>750</v>
      </c>
      <c r="N33" s="523">
        <f>M33*N7+M33</f>
        <v>774.75</v>
      </c>
      <c r="O33" s="524">
        <f>N33*O7+N33</f>
        <v>799.54200000000003</v>
      </c>
    </row>
    <row r="34" spans="1:15" x14ac:dyDescent="0.25">
      <c r="A34" s="316"/>
      <c r="B34" s="28"/>
      <c r="C34" s="142"/>
      <c r="D34" s="7"/>
      <c r="E34" s="31"/>
      <c r="F34" s="31"/>
      <c r="G34" s="36"/>
      <c r="H34" s="31"/>
      <c r="I34" s="166"/>
      <c r="J34" s="7"/>
      <c r="K34" s="17"/>
      <c r="L34" s="7"/>
      <c r="M34" s="3"/>
      <c r="N34" s="516"/>
      <c r="O34" s="7"/>
    </row>
    <row r="35" spans="1:15" x14ac:dyDescent="0.25">
      <c r="A35" s="391"/>
      <c r="B35" s="23"/>
      <c r="C35" s="47"/>
      <c r="D35" s="47"/>
      <c r="E35" s="47"/>
      <c r="F35" s="12"/>
      <c r="G35" s="79"/>
      <c r="H35" s="12"/>
      <c r="I35" s="199"/>
      <c r="J35" s="199"/>
      <c r="K35" s="190"/>
      <c r="L35" s="199"/>
      <c r="M35" s="4"/>
      <c r="N35" s="540"/>
      <c r="O35" s="199"/>
    </row>
    <row r="36" spans="1:15" ht="18.75" x14ac:dyDescent="0.3">
      <c r="A36" s="386" t="s">
        <v>239</v>
      </c>
      <c r="B36" s="14"/>
      <c r="C36" s="149" t="s">
        <v>215</v>
      </c>
      <c r="D36" s="150" t="s">
        <v>273</v>
      </c>
      <c r="E36" s="37" t="s">
        <v>297</v>
      </c>
      <c r="F36" s="94" t="s">
        <v>307</v>
      </c>
      <c r="G36" s="68" t="s">
        <v>308</v>
      </c>
      <c r="H36" s="94" t="s">
        <v>311</v>
      </c>
      <c r="I36" s="14" t="s">
        <v>313</v>
      </c>
      <c r="J36" s="1" t="s">
        <v>319</v>
      </c>
      <c r="K36" s="1" t="s">
        <v>323</v>
      </c>
      <c r="L36" s="1" t="s">
        <v>355</v>
      </c>
      <c r="M36" s="245" t="s">
        <v>372</v>
      </c>
      <c r="N36" s="515" t="s">
        <v>429</v>
      </c>
      <c r="O36" s="1" t="s">
        <v>477</v>
      </c>
    </row>
    <row r="37" spans="1:15" x14ac:dyDescent="0.25">
      <c r="A37" s="318" t="s">
        <v>325</v>
      </c>
      <c r="B37" s="9"/>
      <c r="C37" s="38">
        <v>10</v>
      </c>
      <c r="D37" s="24">
        <f t="shared" ref="D37:D45" si="3">C37*6%+C37</f>
        <v>10.6</v>
      </c>
      <c r="E37" s="52">
        <f>D37*5.3%+D37</f>
        <v>11.161799999999999</v>
      </c>
      <c r="F37" s="52">
        <f t="shared" ref="F37:F48" si="4">E37*5.6%+E37</f>
        <v>11.786860799999999</v>
      </c>
      <c r="G37" s="81">
        <f>F37*4.5%+F37</f>
        <v>12.317269536</v>
      </c>
      <c r="H37" s="52">
        <f t="shared" ref="H37:L37" si="5">G37*H7+G37</f>
        <v>12.797643047904</v>
      </c>
      <c r="I37" s="131">
        <f t="shared" si="5"/>
        <v>13.411929914203391</v>
      </c>
      <c r="J37" s="24">
        <f t="shared" si="5"/>
        <v>14.122762199656171</v>
      </c>
      <c r="K37" s="24">
        <f t="shared" si="5"/>
        <v>14.814777547439324</v>
      </c>
      <c r="L37" s="24">
        <f t="shared" si="5"/>
        <v>15.451812981979215</v>
      </c>
      <c r="M37" s="268">
        <f>L37*M7+L37</f>
        <v>16.023530062312446</v>
      </c>
      <c r="N37" s="518">
        <f>M37*N7+M37</f>
        <v>16.552306554368755</v>
      </c>
      <c r="O37" s="519">
        <f>N37*O7+N37</f>
        <v>17.081980364108556</v>
      </c>
    </row>
    <row r="38" spans="1:15" s="97" customFormat="1" x14ac:dyDescent="0.25">
      <c r="A38" s="389" t="s">
        <v>326</v>
      </c>
      <c r="B38" s="25"/>
      <c r="C38" s="138"/>
      <c r="D38" s="131"/>
      <c r="E38" s="76"/>
      <c r="F38" s="76"/>
      <c r="G38" s="109"/>
      <c r="H38" s="76"/>
      <c r="I38" s="131">
        <f>I37*2</f>
        <v>26.823859828406782</v>
      </c>
      <c r="J38" s="131">
        <f t="shared" ref="J38:O38" si="6">I38*J7+I38</f>
        <v>28.245524399312341</v>
      </c>
      <c r="K38" s="131">
        <f t="shared" si="6"/>
        <v>29.629555094878647</v>
      </c>
      <c r="L38" s="131">
        <f t="shared" si="6"/>
        <v>30.903625963958429</v>
      </c>
      <c r="M38" s="269">
        <f t="shared" si="6"/>
        <v>32.047060124624892</v>
      </c>
      <c r="N38" s="522">
        <f t="shared" si="6"/>
        <v>33.10461310873751</v>
      </c>
      <c r="O38" s="222">
        <f t="shared" si="6"/>
        <v>34.163960728217113</v>
      </c>
    </row>
    <row r="39" spans="1:15" s="97" customFormat="1" x14ac:dyDescent="0.25">
      <c r="A39" s="389" t="s">
        <v>433</v>
      </c>
      <c r="B39" s="25" t="s">
        <v>435</v>
      </c>
      <c r="C39" s="138"/>
      <c r="D39" s="131"/>
      <c r="E39" s="76"/>
      <c r="F39" s="76"/>
      <c r="G39" s="109"/>
      <c r="H39" s="76"/>
      <c r="I39" s="131"/>
      <c r="J39" s="131"/>
      <c r="K39" s="131"/>
      <c r="L39" s="131"/>
      <c r="M39" s="269"/>
      <c r="N39" s="522"/>
      <c r="O39" s="166"/>
    </row>
    <row r="40" spans="1:15" s="97" customFormat="1" x14ac:dyDescent="0.25">
      <c r="A40" s="389" t="s">
        <v>327</v>
      </c>
      <c r="B40" s="25"/>
      <c r="C40" s="138">
        <v>20</v>
      </c>
      <c r="D40" s="131">
        <f t="shared" si="3"/>
        <v>21.2</v>
      </c>
      <c r="E40" s="76">
        <f t="shared" ref="E40" si="7">D40*5.3%+D40</f>
        <v>22.323599999999999</v>
      </c>
      <c r="F40" s="76">
        <f t="shared" si="4"/>
        <v>23.573721599999999</v>
      </c>
      <c r="G40" s="109">
        <f t="shared" ref="G40:G48" si="8">F40*4.5%+F40</f>
        <v>24.634539071999999</v>
      </c>
      <c r="H40" s="76">
        <f>G40*H7+G40</f>
        <v>25.595286095808</v>
      </c>
      <c r="I40" s="131">
        <v>53.340576223663874</v>
      </c>
      <c r="J40" s="131">
        <f t="shared" ref="J40:O40" si="9">I40*J7+I40</f>
        <v>56.167626763518058</v>
      </c>
      <c r="K40" s="131">
        <f t="shared" si="9"/>
        <v>58.919840474930446</v>
      </c>
      <c r="L40" s="131">
        <f t="shared" si="9"/>
        <v>61.453393615352454</v>
      </c>
      <c r="M40" s="269">
        <f t="shared" si="9"/>
        <v>63.727169179120494</v>
      </c>
      <c r="N40" s="522">
        <f t="shared" si="9"/>
        <v>65.83016576203147</v>
      </c>
      <c r="O40" s="222">
        <f t="shared" si="9"/>
        <v>67.936731066416471</v>
      </c>
    </row>
    <row r="41" spans="1:15" s="97" customFormat="1" x14ac:dyDescent="0.25">
      <c r="A41" s="389" t="s">
        <v>328</v>
      </c>
      <c r="B41" s="25"/>
      <c r="C41" s="138"/>
      <c r="D41" s="131"/>
      <c r="E41" s="76"/>
      <c r="F41" s="76"/>
      <c r="G41" s="109"/>
      <c r="H41" s="76"/>
      <c r="I41" s="131">
        <f>I40*2</f>
        <v>106.68115244732775</v>
      </c>
      <c r="J41" s="131">
        <f t="shared" ref="J41:O41" si="10">I41*J7+I41</f>
        <v>112.33525352703612</v>
      </c>
      <c r="K41" s="131">
        <f t="shared" si="10"/>
        <v>117.83968094986089</v>
      </c>
      <c r="L41" s="131">
        <f t="shared" si="10"/>
        <v>122.90678723070491</v>
      </c>
      <c r="M41" s="269">
        <f t="shared" si="10"/>
        <v>127.45433835824099</v>
      </c>
      <c r="N41" s="522">
        <f t="shared" si="10"/>
        <v>131.66033152406294</v>
      </c>
      <c r="O41" s="222">
        <f t="shared" si="10"/>
        <v>135.87346213283294</v>
      </c>
    </row>
    <row r="42" spans="1:15" s="97" customFormat="1" x14ac:dyDescent="0.25">
      <c r="A42" s="389" t="s">
        <v>434</v>
      </c>
      <c r="B42" s="25" t="s">
        <v>435</v>
      </c>
      <c r="C42" s="138"/>
      <c r="D42" s="131"/>
      <c r="E42" s="76"/>
      <c r="F42" s="76"/>
      <c r="G42" s="109"/>
      <c r="H42" s="76"/>
      <c r="I42" s="131"/>
      <c r="J42" s="131"/>
      <c r="K42" s="131"/>
      <c r="L42" s="131">
        <v>130</v>
      </c>
      <c r="M42" s="269">
        <v>135</v>
      </c>
      <c r="N42" s="522">
        <v>140</v>
      </c>
      <c r="O42" s="222">
        <f>N42*O7+N42</f>
        <v>144.47999999999999</v>
      </c>
    </row>
    <row r="43" spans="1:15" s="97" customFormat="1" x14ac:dyDescent="0.25">
      <c r="A43" s="389" t="s">
        <v>331</v>
      </c>
      <c r="B43" s="25"/>
      <c r="C43" s="138"/>
      <c r="D43" s="131"/>
      <c r="E43" s="76"/>
      <c r="F43" s="76"/>
      <c r="G43" s="109"/>
      <c r="H43" s="76"/>
      <c r="I43" s="131">
        <f>I37</f>
        <v>13.411929914203391</v>
      </c>
      <c r="J43" s="131">
        <f t="shared" ref="J43:O43" si="11">I43*J7+I43</f>
        <v>14.122762199656171</v>
      </c>
      <c r="K43" s="131">
        <f t="shared" si="11"/>
        <v>14.814777547439324</v>
      </c>
      <c r="L43" s="131">
        <f t="shared" si="11"/>
        <v>15.451812981979215</v>
      </c>
      <c r="M43" s="269">
        <f t="shared" si="11"/>
        <v>16.023530062312446</v>
      </c>
      <c r="N43" s="522">
        <f t="shared" si="11"/>
        <v>16.552306554368755</v>
      </c>
      <c r="O43" s="222">
        <f t="shared" si="11"/>
        <v>17.081980364108556</v>
      </c>
    </row>
    <row r="44" spans="1:15" s="97" customFormat="1" x14ac:dyDescent="0.25">
      <c r="A44" s="389" t="s">
        <v>62</v>
      </c>
      <c r="B44" s="25"/>
      <c r="C44" s="138">
        <v>360</v>
      </c>
      <c r="D44" s="131">
        <v>380</v>
      </c>
      <c r="E44" s="76">
        <v>400</v>
      </c>
      <c r="F44" s="76">
        <f t="shared" si="4"/>
        <v>422.4</v>
      </c>
      <c r="G44" s="109">
        <v>440</v>
      </c>
      <c r="H44" s="76">
        <f>G44*H7+G44</f>
        <v>457.16</v>
      </c>
      <c r="I44" s="131">
        <v>1000</v>
      </c>
      <c r="J44" s="131">
        <v>1100</v>
      </c>
      <c r="K44" s="131">
        <v>1200</v>
      </c>
      <c r="L44" s="131">
        <v>1250</v>
      </c>
      <c r="M44" s="269">
        <v>1300</v>
      </c>
      <c r="N44" s="522">
        <f>M44*N7+M44</f>
        <v>1342.9</v>
      </c>
      <c r="O44" s="222">
        <f>N44*O7+N44</f>
        <v>1385.8728000000001</v>
      </c>
    </row>
    <row r="45" spans="1:15" s="97" customFormat="1" x14ac:dyDescent="0.25">
      <c r="A45" s="389" t="s">
        <v>329</v>
      </c>
      <c r="B45" s="138"/>
      <c r="C45" s="138">
        <v>2000</v>
      </c>
      <c r="D45" s="131">
        <f t="shared" si="3"/>
        <v>2120</v>
      </c>
      <c r="E45" s="76">
        <v>2200</v>
      </c>
      <c r="F45" s="76">
        <f t="shared" si="4"/>
        <v>2323.1999999999998</v>
      </c>
      <c r="G45" s="109">
        <v>2500</v>
      </c>
      <c r="H45" s="76">
        <f>G45*H7+G45</f>
        <v>2597.5</v>
      </c>
      <c r="I45" s="131">
        <f>H45*I7+H45</f>
        <v>2722.18</v>
      </c>
      <c r="J45" s="131">
        <v>2800</v>
      </c>
      <c r="K45" s="131">
        <v>2900</v>
      </c>
      <c r="L45" s="131">
        <v>3000</v>
      </c>
      <c r="M45" s="269">
        <v>3100</v>
      </c>
      <c r="N45" s="522">
        <f>M45*N7+M45</f>
        <v>3202.3</v>
      </c>
      <c r="O45" s="222">
        <f>N45*O7+N45</f>
        <v>3304.7736</v>
      </c>
    </row>
    <row r="46" spans="1:15" s="97" customFormat="1" x14ac:dyDescent="0.25">
      <c r="A46" s="389" t="s">
        <v>330</v>
      </c>
      <c r="B46" s="138"/>
      <c r="C46" s="138">
        <v>50</v>
      </c>
      <c r="D46" s="131">
        <v>50</v>
      </c>
      <c r="E46" s="76">
        <v>50</v>
      </c>
      <c r="F46" s="76">
        <f t="shared" si="4"/>
        <v>52.8</v>
      </c>
      <c r="G46" s="109">
        <v>60</v>
      </c>
      <c r="H46" s="76">
        <f>G46*H7+G46</f>
        <v>62.34</v>
      </c>
      <c r="I46" s="131">
        <v>5000</v>
      </c>
      <c r="J46" s="131">
        <v>5300</v>
      </c>
      <c r="K46" s="131">
        <v>5600</v>
      </c>
      <c r="L46" s="131">
        <v>5800</v>
      </c>
      <c r="M46" s="269">
        <v>6000</v>
      </c>
      <c r="N46" s="522">
        <f>M46*N7+M46</f>
        <v>6198</v>
      </c>
      <c r="O46" s="222">
        <f>N46*O7+N46</f>
        <v>6396.3360000000002</v>
      </c>
    </row>
    <row r="47" spans="1:15" s="97" customFormat="1" x14ac:dyDescent="0.25">
      <c r="A47" s="389" t="s">
        <v>286</v>
      </c>
      <c r="B47" s="25"/>
      <c r="C47" s="138">
        <v>360</v>
      </c>
      <c r="D47" s="131">
        <v>380</v>
      </c>
      <c r="E47" s="76">
        <v>400</v>
      </c>
      <c r="F47" s="76">
        <f t="shared" si="4"/>
        <v>422.4</v>
      </c>
      <c r="G47" s="109">
        <v>450</v>
      </c>
      <c r="H47" s="76">
        <f>G47*H7+G47</f>
        <v>467.55</v>
      </c>
      <c r="I47" s="131">
        <v>1000</v>
      </c>
      <c r="J47" s="131">
        <v>1100</v>
      </c>
      <c r="K47" s="131">
        <v>1200</v>
      </c>
      <c r="L47" s="131">
        <v>1250</v>
      </c>
      <c r="M47" s="269">
        <v>1300</v>
      </c>
      <c r="N47" s="522">
        <f>M47*N7+M47</f>
        <v>1342.9</v>
      </c>
      <c r="O47" s="222">
        <f>N47*O7+N47</f>
        <v>1385.8728000000001</v>
      </c>
    </row>
    <row r="48" spans="1:15" s="97" customFormat="1" x14ac:dyDescent="0.25">
      <c r="A48" s="389" t="s">
        <v>309</v>
      </c>
      <c r="B48" s="25"/>
      <c r="C48" s="138">
        <v>320</v>
      </c>
      <c r="D48" s="140">
        <v>8</v>
      </c>
      <c r="E48" s="76">
        <v>8.5</v>
      </c>
      <c r="F48" s="76">
        <f t="shared" si="4"/>
        <v>8.9759999999999991</v>
      </c>
      <c r="G48" s="109">
        <f t="shared" si="8"/>
        <v>9.3799199999999985</v>
      </c>
      <c r="H48" s="76">
        <f t="shared" ref="H48:L48" si="12">G48*H7+G48</f>
        <v>9.745736879999999</v>
      </c>
      <c r="I48" s="131">
        <f t="shared" si="12"/>
        <v>10.213532250239998</v>
      </c>
      <c r="J48" s="131">
        <f t="shared" si="12"/>
        <v>10.754849459502719</v>
      </c>
      <c r="K48" s="131">
        <f t="shared" si="12"/>
        <v>11.281837083018353</v>
      </c>
      <c r="L48" s="131">
        <f t="shared" si="12"/>
        <v>11.766956077588141</v>
      </c>
      <c r="M48" s="269">
        <f>L48*M7+L48</f>
        <v>12.202333452458902</v>
      </c>
      <c r="N48" s="522">
        <f>M48*N7+M48</f>
        <v>12.605010456390046</v>
      </c>
      <c r="O48" s="222">
        <f>N48*3.2%+N48</f>
        <v>13.008370790994528</v>
      </c>
    </row>
    <row r="49" spans="1:15" s="97" customFormat="1" x14ac:dyDescent="0.25">
      <c r="A49" s="389" t="s">
        <v>67</v>
      </c>
      <c r="B49" s="138"/>
      <c r="C49" s="138">
        <v>360</v>
      </c>
      <c r="D49" s="131">
        <v>380</v>
      </c>
      <c r="E49" s="76">
        <v>400</v>
      </c>
      <c r="F49" s="76">
        <f>E49*5.6%+E49</f>
        <v>422.4</v>
      </c>
      <c r="G49" s="109">
        <v>440</v>
      </c>
      <c r="H49" s="76">
        <f>G49*H7+G49</f>
        <v>457.16</v>
      </c>
      <c r="I49" s="131">
        <v>2000</v>
      </c>
      <c r="J49" s="131">
        <v>2100</v>
      </c>
      <c r="K49" s="131">
        <v>2200</v>
      </c>
      <c r="L49" s="131">
        <v>2300</v>
      </c>
      <c r="M49" s="269">
        <v>2400</v>
      </c>
      <c r="N49" s="522">
        <f>M49*N7+M49</f>
        <v>2479.1999999999998</v>
      </c>
      <c r="O49" s="222">
        <f>N49*3.2%+N49</f>
        <v>2558.5344</v>
      </c>
    </row>
    <row r="50" spans="1:15" x14ac:dyDescent="0.25">
      <c r="A50" s="390" t="s">
        <v>287</v>
      </c>
      <c r="B50" s="38"/>
      <c r="C50" s="143">
        <v>500</v>
      </c>
      <c r="D50" s="7">
        <v>500</v>
      </c>
      <c r="E50" s="31">
        <v>500</v>
      </c>
      <c r="F50" s="52">
        <f t="shared" ref="F50" si="13">E50*5.6%+E50</f>
        <v>528</v>
      </c>
      <c r="G50" s="81">
        <v>550</v>
      </c>
      <c r="H50" s="52">
        <f>G50*H7+G50</f>
        <v>571.45000000000005</v>
      </c>
      <c r="I50" s="131">
        <f>H50*4.6%+H50</f>
        <v>597.73670000000004</v>
      </c>
      <c r="J50" s="24">
        <v>630</v>
      </c>
      <c r="K50" s="24">
        <v>660</v>
      </c>
      <c r="L50" s="24">
        <v>670</v>
      </c>
      <c r="M50" s="268">
        <v>690</v>
      </c>
      <c r="N50" s="518">
        <f>M50*N7+M50</f>
        <v>712.77</v>
      </c>
      <c r="O50" s="519">
        <f>N50*3.2%+N50</f>
        <v>735.57863999999995</v>
      </c>
    </row>
    <row r="51" spans="1:15" s="97" customFormat="1" x14ac:dyDescent="0.25">
      <c r="A51" s="389" t="s">
        <v>288</v>
      </c>
      <c r="B51" s="144"/>
      <c r="C51" s="145"/>
      <c r="D51" s="138">
        <v>10</v>
      </c>
      <c r="E51" s="139">
        <v>10</v>
      </c>
      <c r="F51" s="76">
        <f t="shared" ref="F51:F52" si="14">E51*5.6%+E51</f>
        <v>10.56</v>
      </c>
      <c r="G51" s="109">
        <v>12</v>
      </c>
      <c r="H51" s="76">
        <f>G51*H7+G51</f>
        <v>12.468</v>
      </c>
      <c r="I51" s="131">
        <v>100</v>
      </c>
      <c r="J51" s="131">
        <v>105</v>
      </c>
      <c r="K51" s="131">
        <v>110</v>
      </c>
      <c r="L51" s="131">
        <v>120</v>
      </c>
      <c r="M51" s="269">
        <v>130</v>
      </c>
      <c r="N51" s="522">
        <f>M51*N7+M51</f>
        <v>134.29</v>
      </c>
      <c r="O51" s="222">
        <f>N51*3.2%+N51</f>
        <v>138.58727999999999</v>
      </c>
    </row>
    <row r="52" spans="1:15" s="97" customFormat="1" x14ac:dyDescent="0.25">
      <c r="A52" s="389" t="s">
        <v>289</v>
      </c>
      <c r="B52" s="144"/>
      <c r="C52" s="145"/>
      <c r="D52" s="138">
        <v>50</v>
      </c>
      <c r="E52" s="139">
        <v>50</v>
      </c>
      <c r="F52" s="76">
        <f t="shared" si="14"/>
        <v>52.8</v>
      </c>
      <c r="G52" s="109">
        <v>15</v>
      </c>
      <c r="H52" s="76">
        <f>G52*H7+G52</f>
        <v>15.585000000000001</v>
      </c>
      <c r="I52" s="131">
        <v>50</v>
      </c>
      <c r="J52" s="131">
        <v>55</v>
      </c>
      <c r="K52" s="131">
        <v>60</v>
      </c>
      <c r="L52" s="131">
        <v>65</v>
      </c>
      <c r="M52" s="269">
        <v>70</v>
      </c>
      <c r="N52" s="522">
        <f>M52*N7+M52</f>
        <v>72.31</v>
      </c>
      <c r="O52" s="222">
        <f>N52*3.2%+N52</f>
        <v>74.623919999999998</v>
      </c>
    </row>
    <row r="53" spans="1:15" x14ac:dyDescent="0.25">
      <c r="A53" s="392"/>
      <c r="B53" s="28"/>
      <c r="C53" s="142"/>
      <c r="D53" s="6"/>
      <c r="E53" s="31"/>
      <c r="F53" s="6"/>
      <c r="G53" s="69"/>
      <c r="H53" s="31"/>
      <c r="I53" s="166"/>
      <c r="J53" s="7"/>
      <c r="K53" s="17"/>
      <c r="L53" s="7"/>
      <c r="M53" s="3"/>
      <c r="N53" s="516"/>
      <c r="O53" s="7"/>
    </row>
    <row r="54" spans="1:15" x14ac:dyDescent="0.25">
      <c r="A54" s="393" t="s">
        <v>250</v>
      </c>
      <c r="B54" s="9"/>
      <c r="C54" s="38"/>
      <c r="D54" s="6"/>
      <c r="E54" s="31"/>
      <c r="F54" s="6"/>
      <c r="G54" s="69"/>
      <c r="H54" s="31"/>
      <c r="I54" s="166"/>
      <c r="J54" s="7"/>
      <c r="K54" s="17"/>
      <c r="L54" s="1" t="s">
        <v>355</v>
      </c>
      <c r="M54" s="245" t="s">
        <v>372</v>
      </c>
      <c r="N54" s="515" t="s">
        <v>429</v>
      </c>
      <c r="O54" s="1" t="s">
        <v>477</v>
      </c>
    </row>
    <row r="55" spans="1:15" x14ac:dyDescent="0.25">
      <c r="A55" s="394" t="s">
        <v>374</v>
      </c>
      <c r="B55" s="9"/>
      <c r="C55" s="38">
        <v>5000</v>
      </c>
      <c r="D55" s="38">
        <f>C55*6%+C55</f>
        <v>5300</v>
      </c>
      <c r="E55" s="52">
        <v>5500</v>
      </c>
      <c r="F55" s="52">
        <f t="shared" ref="F55:F80" si="15">E55*5.6%+E55</f>
        <v>5808</v>
      </c>
      <c r="G55" s="81">
        <v>6000</v>
      </c>
      <c r="H55" s="52">
        <f>G55*H7+G55</f>
        <v>6234</v>
      </c>
      <c r="I55" s="131">
        <f t="shared" ref="I55:I74" si="16">H55*4.6%+H55</f>
        <v>6520.7640000000001</v>
      </c>
      <c r="J55" s="24">
        <v>6900</v>
      </c>
      <c r="K55" s="24">
        <v>7200</v>
      </c>
      <c r="L55" s="24">
        <v>7500</v>
      </c>
      <c r="M55" s="268">
        <v>8000</v>
      </c>
      <c r="N55" s="518">
        <f>M55*N7+M55</f>
        <v>8264</v>
      </c>
      <c r="O55" s="519">
        <f>N55*3.2%+N55</f>
        <v>8528.4480000000003</v>
      </c>
    </row>
    <row r="56" spans="1:15" ht="15.75" customHeight="1" x14ac:dyDescent="0.25">
      <c r="A56" s="393" t="s">
        <v>253</v>
      </c>
      <c r="B56" s="9"/>
      <c r="C56" s="38"/>
      <c r="D56" s="38"/>
      <c r="E56" s="31"/>
      <c r="F56" s="52">
        <f t="shared" si="15"/>
        <v>0</v>
      </c>
      <c r="G56" s="81">
        <f t="shared" ref="G56:G68" si="17">F56*4.5%+F56</f>
        <v>0</v>
      </c>
      <c r="H56" s="52"/>
      <c r="I56" s="131"/>
      <c r="J56" s="24"/>
      <c r="K56" s="17"/>
      <c r="L56" s="7"/>
      <c r="M56" s="3"/>
      <c r="N56" s="516"/>
      <c r="O56" s="7"/>
    </row>
    <row r="57" spans="1:15" ht="18" customHeight="1" x14ac:dyDescent="0.25">
      <c r="A57" s="394" t="s">
        <v>254</v>
      </c>
      <c r="B57" s="9"/>
      <c r="C57" s="38">
        <v>2500</v>
      </c>
      <c r="D57" s="38">
        <v>2600</v>
      </c>
      <c r="E57" s="52">
        <v>2700</v>
      </c>
      <c r="F57" s="52">
        <f t="shared" si="15"/>
        <v>2851.2</v>
      </c>
      <c r="G57" s="81">
        <v>3000</v>
      </c>
      <c r="H57" s="52">
        <f>G57*H7+G57</f>
        <v>3117</v>
      </c>
      <c r="I57" s="131">
        <f t="shared" si="16"/>
        <v>3260.3820000000001</v>
      </c>
      <c r="J57" s="24">
        <v>3400</v>
      </c>
      <c r="K57" s="24">
        <v>3600</v>
      </c>
      <c r="L57" s="24">
        <v>3750</v>
      </c>
      <c r="M57" s="268">
        <v>3800</v>
      </c>
      <c r="N57" s="518">
        <f>M57*N7+M57</f>
        <v>3925.4</v>
      </c>
      <c r="O57" s="519">
        <f>N57*3.2%+N57</f>
        <v>4051.0128</v>
      </c>
    </row>
    <row r="58" spans="1:15" ht="16.5" customHeight="1" x14ac:dyDescent="0.25">
      <c r="A58" s="394" t="s">
        <v>255</v>
      </c>
      <c r="B58" s="9"/>
      <c r="C58" s="38">
        <v>2000</v>
      </c>
      <c r="D58" s="38">
        <f t="shared" ref="D58:D59" si="18">C58*6%+C58</f>
        <v>2120</v>
      </c>
      <c r="E58" s="52">
        <v>2200</v>
      </c>
      <c r="F58" s="52">
        <f t="shared" si="15"/>
        <v>2323.1999999999998</v>
      </c>
      <c r="G58" s="81">
        <v>2500</v>
      </c>
      <c r="H58" s="52">
        <f>G58*H7+G58</f>
        <v>2597.5</v>
      </c>
      <c r="I58" s="131">
        <f t="shared" si="16"/>
        <v>2716.9850000000001</v>
      </c>
      <c r="J58" s="24">
        <v>2900</v>
      </c>
      <c r="K58" s="24">
        <v>3000</v>
      </c>
      <c r="L58" s="24">
        <v>3200</v>
      </c>
      <c r="M58" s="268">
        <v>3300</v>
      </c>
      <c r="N58" s="518">
        <f>M58*N7+M58</f>
        <v>3408.9</v>
      </c>
      <c r="O58" s="519">
        <f>N58*3.2%+N58</f>
        <v>3517.9848000000002</v>
      </c>
    </row>
    <row r="59" spans="1:15" ht="18.75" customHeight="1" x14ac:dyDescent="0.25">
      <c r="A59" s="394" t="s">
        <v>256</v>
      </c>
      <c r="B59" s="9"/>
      <c r="C59" s="38">
        <v>2000</v>
      </c>
      <c r="D59" s="38">
        <f t="shared" si="18"/>
        <v>2120</v>
      </c>
      <c r="E59" s="52">
        <v>2200</v>
      </c>
      <c r="F59" s="52">
        <f t="shared" si="15"/>
        <v>2323.1999999999998</v>
      </c>
      <c r="G59" s="81">
        <v>2500</v>
      </c>
      <c r="H59" s="52">
        <f>G59*H7+G59</f>
        <v>2597.5</v>
      </c>
      <c r="I59" s="131">
        <f t="shared" si="16"/>
        <v>2716.9850000000001</v>
      </c>
      <c r="J59" s="24">
        <v>2900</v>
      </c>
      <c r="K59" s="24">
        <v>3000</v>
      </c>
      <c r="L59" s="24">
        <v>3200</v>
      </c>
      <c r="M59" s="268">
        <v>3300</v>
      </c>
      <c r="N59" s="518">
        <f>M59*N7+M59</f>
        <v>3408.9</v>
      </c>
      <c r="O59" s="519">
        <f>N59*3.2%+N59</f>
        <v>3517.9848000000002</v>
      </c>
    </row>
    <row r="60" spans="1:15" x14ac:dyDescent="0.25">
      <c r="A60" s="394"/>
      <c r="B60" s="9"/>
      <c r="C60" s="38"/>
      <c r="D60" s="38"/>
      <c r="E60" s="31"/>
      <c r="F60" s="52">
        <f t="shared" si="15"/>
        <v>0</v>
      </c>
      <c r="G60" s="81">
        <f t="shared" si="17"/>
        <v>0</v>
      </c>
      <c r="H60" s="52"/>
      <c r="I60" s="131"/>
      <c r="J60" s="24"/>
      <c r="K60" s="17"/>
      <c r="L60" s="7"/>
      <c r="M60" s="3"/>
      <c r="N60" s="516"/>
      <c r="O60" s="7"/>
    </row>
    <row r="61" spans="1:15" x14ac:dyDescent="0.25">
      <c r="A61" s="393" t="s">
        <v>257</v>
      </c>
      <c r="B61" s="9"/>
      <c r="C61" s="38"/>
      <c r="D61" s="38"/>
      <c r="E61" s="31"/>
      <c r="F61" s="52">
        <f t="shared" si="15"/>
        <v>0</v>
      </c>
      <c r="G61" s="81">
        <f t="shared" si="17"/>
        <v>0</v>
      </c>
      <c r="H61" s="52"/>
      <c r="I61" s="131"/>
      <c r="J61" s="24"/>
      <c r="K61" s="17"/>
      <c r="L61" s="7"/>
      <c r="M61" s="3"/>
      <c r="N61" s="516"/>
      <c r="O61" s="7"/>
    </row>
    <row r="62" spans="1:15" x14ac:dyDescent="0.25">
      <c r="A62" s="394" t="s">
        <v>373</v>
      </c>
      <c r="B62" s="9"/>
      <c r="C62" s="38">
        <v>2500</v>
      </c>
      <c r="D62" s="38">
        <v>2600</v>
      </c>
      <c r="E62" s="52">
        <v>2700</v>
      </c>
      <c r="F62" s="52">
        <f t="shared" si="15"/>
        <v>2851.2</v>
      </c>
      <c r="G62" s="81">
        <v>3000</v>
      </c>
      <c r="H62" s="52">
        <f>G62*H7+G62</f>
        <v>3117</v>
      </c>
      <c r="I62" s="131">
        <f t="shared" si="16"/>
        <v>3260.3820000000001</v>
      </c>
      <c r="J62" s="24">
        <v>3400</v>
      </c>
      <c r="K62" s="24">
        <v>3600</v>
      </c>
      <c r="L62" s="24">
        <v>3750</v>
      </c>
      <c r="M62" s="268">
        <v>3800</v>
      </c>
      <c r="N62" s="518">
        <f>M62*N7+M62</f>
        <v>3925.4</v>
      </c>
      <c r="O62" s="519">
        <f>N62*3.2%+N62</f>
        <v>4051.0128</v>
      </c>
    </row>
    <row r="63" spans="1:15" x14ac:dyDescent="0.25">
      <c r="A63" s="394" t="s">
        <v>258</v>
      </c>
      <c r="B63" s="9"/>
      <c r="C63" s="38">
        <v>3000</v>
      </c>
      <c r="D63" s="38">
        <v>3200</v>
      </c>
      <c r="E63" s="52">
        <v>3400</v>
      </c>
      <c r="F63" s="52">
        <f t="shared" si="15"/>
        <v>3590.4</v>
      </c>
      <c r="G63" s="81">
        <f t="shared" si="17"/>
        <v>3751.9680000000003</v>
      </c>
      <c r="H63" s="52">
        <f>G63*H7+G63</f>
        <v>3898.2947520000002</v>
      </c>
      <c r="I63" s="131">
        <f t="shared" si="16"/>
        <v>4077.6163105920004</v>
      </c>
      <c r="J63" s="24">
        <v>4300</v>
      </c>
      <c r="K63" s="24">
        <v>4500</v>
      </c>
      <c r="L63" s="24">
        <v>4700</v>
      </c>
      <c r="M63" s="268">
        <v>4800</v>
      </c>
      <c r="N63" s="518">
        <f>M63*N7+M63</f>
        <v>4958.3999999999996</v>
      </c>
      <c r="O63" s="519">
        <f>N63*3.2%+N63</f>
        <v>5117.0688</v>
      </c>
    </row>
    <row r="64" spans="1:15" ht="45" x14ac:dyDescent="0.25">
      <c r="A64" s="394" t="s">
        <v>259</v>
      </c>
      <c r="B64" s="9"/>
      <c r="C64" s="38">
        <v>2500</v>
      </c>
      <c r="D64" s="38">
        <f t="shared" ref="D64:D66" si="19">C64*6%+C64</f>
        <v>2650</v>
      </c>
      <c r="E64" s="52">
        <v>2700</v>
      </c>
      <c r="F64" s="52">
        <f t="shared" si="15"/>
        <v>2851.2</v>
      </c>
      <c r="G64" s="81">
        <v>3000</v>
      </c>
      <c r="H64" s="52">
        <f>G64*H7+G64</f>
        <v>3117</v>
      </c>
      <c r="I64" s="131">
        <f t="shared" si="16"/>
        <v>3260.3820000000001</v>
      </c>
      <c r="J64" s="24">
        <v>3400</v>
      </c>
      <c r="K64" s="24">
        <v>3600</v>
      </c>
      <c r="L64" s="24">
        <v>3750</v>
      </c>
      <c r="M64" s="268">
        <v>3800</v>
      </c>
      <c r="N64" s="518">
        <f>M64*N7+M64</f>
        <v>3925.4</v>
      </c>
      <c r="O64" s="519">
        <f>N64*3.2%+N64</f>
        <v>4051.0128</v>
      </c>
    </row>
    <row r="65" spans="1:15" ht="30" x14ac:dyDescent="0.25">
      <c r="A65" s="394" t="s">
        <v>260</v>
      </c>
      <c r="B65" s="9"/>
      <c r="C65" s="38">
        <v>2000</v>
      </c>
      <c r="D65" s="38">
        <f t="shared" si="19"/>
        <v>2120</v>
      </c>
      <c r="E65" s="52">
        <v>2200</v>
      </c>
      <c r="F65" s="52">
        <f t="shared" si="15"/>
        <v>2323.1999999999998</v>
      </c>
      <c r="G65" s="81">
        <v>2500</v>
      </c>
      <c r="H65" s="52">
        <f>G65*H7+G65</f>
        <v>2597.5</v>
      </c>
      <c r="I65" s="131">
        <f t="shared" si="16"/>
        <v>2716.9850000000001</v>
      </c>
      <c r="J65" s="24">
        <v>2900</v>
      </c>
      <c r="K65" s="24">
        <v>3000</v>
      </c>
      <c r="L65" s="24">
        <v>3200</v>
      </c>
      <c r="M65" s="268">
        <v>3300</v>
      </c>
      <c r="N65" s="518">
        <f>M65*N7+M65</f>
        <v>3408.9</v>
      </c>
      <c r="O65" s="519">
        <f>N65*3.2%+N65</f>
        <v>3517.9848000000002</v>
      </c>
    </row>
    <row r="66" spans="1:15" x14ac:dyDescent="0.25">
      <c r="A66" s="394" t="s">
        <v>261</v>
      </c>
      <c r="B66" s="9"/>
      <c r="C66" s="38">
        <v>5000</v>
      </c>
      <c r="D66" s="38">
        <f t="shared" si="19"/>
        <v>5300</v>
      </c>
      <c r="E66" s="52">
        <v>5500</v>
      </c>
      <c r="F66" s="52">
        <f t="shared" si="15"/>
        <v>5808</v>
      </c>
      <c r="G66" s="81">
        <v>6000</v>
      </c>
      <c r="H66" s="52">
        <f>G66*H7+G66</f>
        <v>6234</v>
      </c>
      <c r="I66" s="131">
        <f t="shared" si="16"/>
        <v>6520.7640000000001</v>
      </c>
      <c r="J66" s="24">
        <v>6900</v>
      </c>
      <c r="K66" s="24">
        <v>7200</v>
      </c>
      <c r="L66" s="24">
        <v>7500</v>
      </c>
      <c r="M66" s="268">
        <v>8000</v>
      </c>
      <c r="N66" s="518">
        <f>M66*N7+M66</f>
        <v>8264</v>
      </c>
      <c r="O66" s="519">
        <f>N66*3.2%+N66</f>
        <v>8528.4480000000003</v>
      </c>
    </row>
    <row r="67" spans="1:15" x14ac:dyDescent="0.25">
      <c r="A67" s="394"/>
      <c r="B67" s="9"/>
      <c r="C67" s="38"/>
      <c r="D67" s="38"/>
      <c r="E67" s="31"/>
      <c r="F67" s="52">
        <f t="shared" si="15"/>
        <v>0</v>
      </c>
      <c r="G67" s="81">
        <f t="shared" si="17"/>
        <v>0</v>
      </c>
      <c r="H67" s="52"/>
      <c r="I67" s="131"/>
      <c r="J67" s="24"/>
      <c r="K67" s="7"/>
      <c r="L67" s="7"/>
      <c r="M67" s="3"/>
      <c r="N67" s="516"/>
      <c r="O67" s="7"/>
    </row>
    <row r="68" spans="1:15" x14ac:dyDescent="0.25">
      <c r="A68" s="393" t="s">
        <v>262</v>
      </c>
      <c r="B68" s="9"/>
      <c r="C68" s="38"/>
      <c r="D68" s="38"/>
      <c r="E68" s="31"/>
      <c r="F68" s="52">
        <f t="shared" si="15"/>
        <v>0</v>
      </c>
      <c r="G68" s="81">
        <f t="shared" si="17"/>
        <v>0</v>
      </c>
      <c r="H68" s="52"/>
      <c r="I68" s="131"/>
      <c r="J68" s="24"/>
      <c r="K68" s="7"/>
      <c r="L68" s="7"/>
      <c r="M68" s="3"/>
      <c r="N68" s="516"/>
      <c r="O68" s="7"/>
    </row>
    <row r="69" spans="1:15" x14ac:dyDescent="0.25">
      <c r="A69" s="394" t="s">
        <v>263</v>
      </c>
      <c r="B69" s="9"/>
      <c r="C69" s="38">
        <v>2000</v>
      </c>
      <c r="D69" s="38">
        <f t="shared" ref="D69:D72" si="20">C69*6%+C69</f>
        <v>2120</v>
      </c>
      <c r="E69" s="52">
        <v>2200</v>
      </c>
      <c r="F69" s="52">
        <f t="shared" si="15"/>
        <v>2323.1999999999998</v>
      </c>
      <c r="G69" s="81">
        <v>2500</v>
      </c>
      <c r="H69" s="52">
        <f>G69*H7+G69</f>
        <v>2597.5</v>
      </c>
      <c r="I69" s="131">
        <f t="shared" si="16"/>
        <v>2716.9850000000001</v>
      </c>
      <c r="J69" s="24">
        <v>2900</v>
      </c>
      <c r="K69" s="24">
        <v>3000</v>
      </c>
      <c r="L69" s="24">
        <v>3200</v>
      </c>
      <c r="M69" s="268">
        <v>3300</v>
      </c>
      <c r="N69" s="518">
        <f>M69*N7+M69</f>
        <v>3408.9</v>
      </c>
      <c r="O69" s="519">
        <f t="shared" ref="O69:O80" si="21">N69*3.2%+N69</f>
        <v>3517.9848000000002</v>
      </c>
    </row>
    <row r="70" spans="1:15" x14ac:dyDescent="0.25">
      <c r="A70" s="394" t="s">
        <v>264</v>
      </c>
      <c r="B70" s="9"/>
      <c r="C70" s="38">
        <v>2000</v>
      </c>
      <c r="D70" s="38">
        <f t="shared" si="20"/>
        <v>2120</v>
      </c>
      <c r="E70" s="52">
        <v>2200</v>
      </c>
      <c r="F70" s="52">
        <f t="shared" si="15"/>
        <v>2323.1999999999998</v>
      </c>
      <c r="G70" s="81">
        <v>2500</v>
      </c>
      <c r="H70" s="52">
        <f>G70*H7+G70</f>
        <v>2597.5</v>
      </c>
      <c r="I70" s="131">
        <f t="shared" si="16"/>
        <v>2716.9850000000001</v>
      </c>
      <c r="J70" s="24">
        <v>2900</v>
      </c>
      <c r="K70" s="24">
        <v>3000</v>
      </c>
      <c r="L70" s="24">
        <v>3200</v>
      </c>
      <c r="M70" s="268">
        <v>3300</v>
      </c>
      <c r="N70" s="518">
        <f>M70*N7+M70</f>
        <v>3408.9</v>
      </c>
      <c r="O70" s="519">
        <f t="shared" si="21"/>
        <v>3517.9848000000002</v>
      </c>
    </row>
    <row r="71" spans="1:15" x14ac:dyDescent="0.25">
      <c r="A71" s="394" t="s">
        <v>265</v>
      </c>
      <c r="B71" s="9"/>
      <c r="C71" s="38">
        <v>2000</v>
      </c>
      <c r="D71" s="38">
        <f t="shared" si="20"/>
        <v>2120</v>
      </c>
      <c r="E71" s="52">
        <v>2200</v>
      </c>
      <c r="F71" s="52">
        <f t="shared" si="15"/>
        <v>2323.1999999999998</v>
      </c>
      <c r="G71" s="81">
        <v>2500</v>
      </c>
      <c r="H71" s="52">
        <f>G71*H7+G71</f>
        <v>2597.5</v>
      </c>
      <c r="I71" s="131">
        <f t="shared" si="16"/>
        <v>2716.9850000000001</v>
      </c>
      <c r="J71" s="24">
        <v>2900</v>
      </c>
      <c r="K71" s="24">
        <v>3000</v>
      </c>
      <c r="L71" s="24">
        <v>3200</v>
      </c>
      <c r="M71" s="268">
        <v>3300</v>
      </c>
      <c r="N71" s="518">
        <f>M71*N7+M71</f>
        <v>3408.9</v>
      </c>
      <c r="O71" s="519">
        <f t="shared" si="21"/>
        <v>3517.9848000000002</v>
      </c>
    </row>
    <row r="72" spans="1:15" x14ac:dyDescent="0.25">
      <c r="A72" s="394" t="s">
        <v>266</v>
      </c>
      <c r="B72" s="9"/>
      <c r="C72" s="38">
        <v>2000</v>
      </c>
      <c r="D72" s="38">
        <f t="shared" si="20"/>
        <v>2120</v>
      </c>
      <c r="E72" s="52">
        <v>2200</v>
      </c>
      <c r="F72" s="52">
        <f t="shared" si="15"/>
        <v>2323.1999999999998</v>
      </c>
      <c r="G72" s="81">
        <v>2500</v>
      </c>
      <c r="H72" s="52">
        <f>G72*H7+G72</f>
        <v>2597.5</v>
      </c>
      <c r="I72" s="131">
        <f t="shared" si="16"/>
        <v>2716.9850000000001</v>
      </c>
      <c r="J72" s="24">
        <v>2900</v>
      </c>
      <c r="K72" s="24">
        <v>3000</v>
      </c>
      <c r="L72" s="24">
        <v>3200</v>
      </c>
      <c r="M72" s="268">
        <v>3300</v>
      </c>
      <c r="N72" s="518">
        <f>M72*N7+M72</f>
        <v>3408.9</v>
      </c>
      <c r="O72" s="519">
        <f t="shared" si="21"/>
        <v>3517.9848000000002</v>
      </c>
    </row>
    <row r="73" spans="1:15" x14ac:dyDescent="0.25">
      <c r="A73" s="394" t="s">
        <v>267</v>
      </c>
      <c r="B73" s="9"/>
      <c r="C73" s="38">
        <v>2500</v>
      </c>
      <c r="D73" s="38">
        <v>2600</v>
      </c>
      <c r="E73" s="52">
        <v>2700</v>
      </c>
      <c r="F73" s="52">
        <f t="shared" si="15"/>
        <v>2851.2</v>
      </c>
      <c r="G73" s="81">
        <v>3000</v>
      </c>
      <c r="H73" s="52">
        <f>G73*H7+G73</f>
        <v>3117</v>
      </c>
      <c r="I73" s="131">
        <f t="shared" si="16"/>
        <v>3260.3820000000001</v>
      </c>
      <c r="J73" s="24">
        <v>3400</v>
      </c>
      <c r="K73" s="24">
        <v>3600</v>
      </c>
      <c r="L73" s="24">
        <f>K73*L7+K73</f>
        <v>3754.8</v>
      </c>
      <c r="M73" s="268">
        <v>3800</v>
      </c>
      <c r="N73" s="518">
        <f>M73*N7+M73</f>
        <v>3925.4</v>
      </c>
      <c r="O73" s="519">
        <f t="shared" si="21"/>
        <v>4051.0128</v>
      </c>
    </row>
    <row r="74" spans="1:15" ht="45" x14ac:dyDescent="0.25">
      <c r="A74" s="394" t="s">
        <v>268</v>
      </c>
      <c r="B74" s="9"/>
      <c r="C74" s="38">
        <v>2000</v>
      </c>
      <c r="D74" s="38">
        <f>C74*6%+C74</f>
        <v>2120</v>
      </c>
      <c r="E74" s="52">
        <v>2200</v>
      </c>
      <c r="F74" s="52">
        <f t="shared" si="15"/>
        <v>2323.1999999999998</v>
      </c>
      <c r="G74" s="81">
        <v>2500</v>
      </c>
      <c r="H74" s="52">
        <f>G74*H7+G74</f>
        <v>2597.5</v>
      </c>
      <c r="I74" s="131">
        <f t="shared" si="16"/>
        <v>2716.9850000000001</v>
      </c>
      <c r="J74" s="24">
        <v>2900</v>
      </c>
      <c r="K74" s="24">
        <v>3000</v>
      </c>
      <c r="L74" s="24">
        <v>3100</v>
      </c>
      <c r="M74" s="268">
        <v>3200</v>
      </c>
      <c r="N74" s="518">
        <f>M74*N7+M74</f>
        <v>3305.6</v>
      </c>
      <c r="O74" s="519">
        <f t="shared" si="21"/>
        <v>3411.3791999999999</v>
      </c>
    </row>
    <row r="75" spans="1:15" x14ac:dyDescent="0.25">
      <c r="A75" s="395" t="s">
        <v>359</v>
      </c>
      <c r="B75" s="9"/>
      <c r="C75" s="38"/>
      <c r="D75" s="38"/>
      <c r="E75" s="52"/>
      <c r="F75" s="52"/>
      <c r="G75" s="81"/>
      <c r="H75" s="52"/>
      <c r="I75" s="201">
        <v>652.07639999999992</v>
      </c>
      <c r="J75" s="201">
        <v>680</v>
      </c>
      <c r="K75" s="24">
        <v>700</v>
      </c>
      <c r="L75" s="24">
        <v>750</v>
      </c>
      <c r="M75" s="268">
        <v>800</v>
      </c>
      <c r="N75" s="518">
        <f>M75*N7+M75</f>
        <v>826.4</v>
      </c>
      <c r="O75" s="519">
        <f t="shared" si="21"/>
        <v>852.84479999999996</v>
      </c>
    </row>
    <row r="76" spans="1:15" x14ac:dyDescent="0.25">
      <c r="A76" s="395" t="s">
        <v>360</v>
      </c>
      <c r="B76" s="9"/>
      <c r="C76" s="38"/>
      <c r="D76" s="38"/>
      <c r="E76" s="52"/>
      <c r="F76" s="52"/>
      <c r="G76" s="81"/>
      <c r="H76" s="52"/>
      <c r="I76" s="201">
        <v>652.07639999999992</v>
      </c>
      <c r="J76" s="201">
        <v>680</v>
      </c>
      <c r="K76" s="24">
        <v>700</v>
      </c>
      <c r="L76" s="24">
        <v>750</v>
      </c>
      <c r="M76" s="268">
        <v>800</v>
      </c>
      <c r="N76" s="518">
        <f>M76*N7+M76</f>
        <v>826.4</v>
      </c>
      <c r="O76" s="519">
        <f t="shared" si="21"/>
        <v>852.84479999999996</v>
      </c>
    </row>
    <row r="77" spans="1:15" s="549" customFormat="1" x14ac:dyDescent="0.25">
      <c r="A77" s="395" t="s">
        <v>482</v>
      </c>
      <c r="B77" s="562"/>
      <c r="C77" s="433"/>
      <c r="D77" s="433"/>
      <c r="E77" s="552"/>
      <c r="F77" s="552"/>
      <c r="G77" s="553"/>
      <c r="H77" s="552"/>
      <c r="I77" s="558"/>
      <c r="J77" s="558"/>
      <c r="K77" s="551"/>
      <c r="L77" s="551" t="s">
        <v>99</v>
      </c>
      <c r="M77" s="268">
        <v>1700</v>
      </c>
      <c r="N77" s="563">
        <f>M77*N7+M77</f>
        <v>1756.1</v>
      </c>
      <c r="O77" s="268">
        <f>N77*O7+N77</f>
        <v>1812.2952</v>
      </c>
    </row>
    <row r="78" spans="1:15" x14ac:dyDescent="0.25">
      <c r="A78" s="395" t="s">
        <v>361</v>
      </c>
      <c r="B78" s="9"/>
      <c r="C78" s="38"/>
      <c r="D78" s="38"/>
      <c r="E78" s="52"/>
      <c r="F78" s="52"/>
      <c r="G78" s="81"/>
      <c r="H78" s="52"/>
      <c r="I78" s="201">
        <v>86.943520000000007</v>
      </c>
      <c r="J78" s="201">
        <v>90</v>
      </c>
      <c r="K78" s="24">
        <v>95</v>
      </c>
      <c r="L78" s="24">
        <v>100</v>
      </c>
      <c r="M78" s="268">
        <v>110</v>
      </c>
      <c r="N78" s="518">
        <f>M78*N7+M78</f>
        <v>113.63</v>
      </c>
      <c r="O78" s="519">
        <f t="shared" si="21"/>
        <v>117.26616</v>
      </c>
    </row>
    <row r="79" spans="1:15" x14ac:dyDescent="0.25">
      <c r="A79" s="394" t="s">
        <v>290</v>
      </c>
      <c r="B79" s="9"/>
      <c r="C79" s="38"/>
      <c r="D79" s="38">
        <v>200</v>
      </c>
      <c r="E79" s="52">
        <v>210</v>
      </c>
      <c r="F79" s="52">
        <f t="shared" si="15"/>
        <v>221.76</v>
      </c>
      <c r="G79" s="81">
        <v>230</v>
      </c>
      <c r="H79" s="52">
        <f>G79*H7+G79</f>
        <v>238.97</v>
      </c>
      <c r="I79" s="131">
        <v>313.8</v>
      </c>
      <c r="J79" s="24">
        <v>330</v>
      </c>
      <c r="K79" s="24">
        <v>350</v>
      </c>
      <c r="L79" s="24">
        <v>370</v>
      </c>
      <c r="M79" s="268">
        <v>380</v>
      </c>
      <c r="N79" s="518">
        <f>M79*N7+M79</f>
        <v>392.54</v>
      </c>
      <c r="O79" s="519">
        <f t="shared" si="21"/>
        <v>405.10128000000003</v>
      </c>
    </row>
    <row r="80" spans="1:15" s="90" customFormat="1" ht="16.5" thickBot="1" x14ac:dyDescent="0.3">
      <c r="A80" s="396" t="s">
        <v>291</v>
      </c>
      <c r="B80" s="397"/>
      <c r="C80" s="397">
        <v>15</v>
      </c>
      <c r="D80" s="397">
        <v>15</v>
      </c>
      <c r="E80" s="398">
        <v>15</v>
      </c>
      <c r="F80" s="398">
        <f t="shared" si="15"/>
        <v>15.84</v>
      </c>
      <c r="G80" s="399">
        <v>15</v>
      </c>
      <c r="H80" s="398">
        <f>G80*H7+G80</f>
        <v>15.585000000000001</v>
      </c>
      <c r="I80" s="400">
        <v>480</v>
      </c>
      <c r="J80" s="400">
        <v>500</v>
      </c>
      <c r="K80" s="401">
        <v>530</v>
      </c>
      <c r="L80" s="525">
        <v>550</v>
      </c>
      <c r="M80" s="270">
        <v>570</v>
      </c>
      <c r="N80" s="521">
        <f>M80*N7+M80</f>
        <v>588.80999999999995</v>
      </c>
      <c r="O80" s="270">
        <f t="shared" si="21"/>
        <v>607.6519199999999</v>
      </c>
    </row>
  </sheetData>
  <customSheetViews>
    <customSheetView guid="{4C9718BF-61F1-41C2-A52E-B816D4DE591F}" hiddenRows="1" hiddenColumns="1" topLeftCell="A3">
      <pane ySplit="1" topLeftCell="A47" activePane="bottomLeft" state="frozen"/>
      <selection pane="bottomLeft" activeCell="K3" sqref="K3:M3"/>
      <pageMargins left="0.7" right="0.7" top="0.75" bottom="0.75" header="0.3" footer="0.3"/>
      <pageSetup orientation="landscape" horizontalDpi="4294967294" verticalDpi="4294967294" r:id="rId1"/>
    </customSheetView>
    <customSheetView guid="{56511514-C106-4A14-9D9B-2736F085355C}" showPageBreaks="1" hiddenRows="1" hiddenColumns="1" view="pageBreakPreview" topLeftCell="A3">
      <pane ySplit="2" topLeftCell="A5" activePane="bottomLeft" state="frozen"/>
      <selection pane="bottomLeft" activeCell="Q10" sqref="Q10"/>
      <pageMargins left="0.7" right="0.7" top="0.75" bottom="0.75" header="0.3" footer="0.3"/>
      <pageSetup orientation="landscape" horizontalDpi="4294967294" verticalDpi="4294967294" r:id="rId2"/>
    </customSheetView>
  </customSheetViews>
  <mergeCells count="1">
    <mergeCell ref="A22:A23"/>
  </mergeCells>
  <pageMargins left="0.7" right="0.7" top="0.75" bottom="0.75" header="0.3" footer="0.3"/>
  <pageSetup orientation="landscape" horizontalDpi="4294967294" verticalDpi="4294967294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3"/>
  <sheetViews>
    <sheetView topLeftCell="C1" workbookViewId="0">
      <selection activeCell="F33" sqref="F33"/>
    </sheetView>
  </sheetViews>
  <sheetFormatPr defaultColWidth="9.140625" defaultRowHeight="15" x14ac:dyDescent="0.25"/>
  <cols>
    <col min="1" max="1" width="51.140625" style="54" customWidth="1"/>
    <col min="2" max="2" width="24.42578125" style="435" customWidth="1"/>
    <col min="3" max="3" width="23.42578125" style="436" customWidth="1"/>
    <col min="4" max="4" width="25.140625" style="435" customWidth="1"/>
    <col min="5" max="5" width="16" style="435" customWidth="1"/>
    <col min="6" max="6" width="28" style="435" customWidth="1"/>
    <col min="7" max="7" width="23.42578125" style="436" customWidth="1"/>
    <col min="8" max="8" width="16.5703125" style="435" customWidth="1"/>
    <col min="9" max="9" width="25.140625" style="436" customWidth="1"/>
    <col min="10" max="10" width="16.28515625" style="54" customWidth="1"/>
    <col min="11" max="12" width="9.140625" style="54"/>
    <col min="13" max="13" width="23.140625" style="54" customWidth="1"/>
    <col min="14" max="16384" width="9.140625" style="54"/>
  </cols>
  <sheetData>
    <row r="1" spans="1:13" x14ac:dyDescent="0.25">
      <c r="A1" s="434" t="s">
        <v>427</v>
      </c>
      <c r="B1" s="539" t="s">
        <v>481</v>
      </c>
      <c r="C1" s="539" t="s">
        <v>481</v>
      </c>
    </row>
    <row r="2" spans="1:13" s="434" customFormat="1" x14ac:dyDescent="0.25">
      <c r="B2" s="464" t="s">
        <v>323</v>
      </c>
      <c r="C2" s="465" t="s">
        <v>355</v>
      </c>
      <c r="D2" s="466" t="s">
        <v>323</v>
      </c>
      <c r="E2" s="564" t="s">
        <v>372</v>
      </c>
      <c r="F2" s="466" t="s">
        <v>323</v>
      </c>
      <c r="G2" s="465" t="s">
        <v>355</v>
      </c>
      <c r="H2" s="564" t="s">
        <v>372</v>
      </c>
      <c r="I2" s="465" t="s">
        <v>355</v>
      </c>
      <c r="J2" s="564" t="s">
        <v>372</v>
      </c>
      <c r="M2" s="434" t="s">
        <v>372</v>
      </c>
    </row>
    <row r="3" spans="1:13" s="434" customFormat="1" x14ac:dyDescent="0.25">
      <c r="A3" s="437" t="s">
        <v>376</v>
      </c>
      <c r="B3" s="438" t="s">
        <v>437</v>
      </c>
      <c r="C3" s="439" t="s">
        <v>440</v>
      </c>
      <c r="D3" s="438" t="s">
        <v>438</v>
      </c>
      <c r="E3" s="565" t="s">
        <v>497</v>
      </c>
      <c r="F3" s="438" t="s">
        <v>439</v>
      </c>
      <c r="G3" s="439" t="s">
        <v>441</v>
      </c>
      <c r="H3" s="566" t="s">
        <v>497</v>
      </c>
      <c r="I3" s="439" t="s">
        <v>442</v>
      </c>
      <c r="J3" s="566" t="s">
        <v>498</v>
      </c>
    </row>
    <row r="4" spans="1:13" s="434" customFormat="1" x14ac:dyDescent="0.25">
      <c r="A4" s="437"/>
      <c r="B4" s="438"/>
      <c r="C4" s="439"/>
      <c r="D4" s="438"/>
      <c r="E4" s="438"/>
      <c r="F4" s="438"/>
      <c r="G4" s="439"/>
      <c r="H4" s="438"/>
      <c r="I4" s="439"/>
    </row>
    <row r="5" spans="1:13" x14ac:dyDescent="0.25">
      <c r="A5" s="440" t="s">
        <v>436</v>
      </c>
      <c r="B5" s="441">
        <v>100</v>
      </c>
      <c r="C5" s="442">
        <v>200</v>
      </c>
      <c r="D5" s="441">
        <v>200</v>
      </c>
      <c r="E5" s="442">
        <v>200</v>
      </c>
      <c r="F5" s="441">
        <v>240</v>
      </c>
      <c r="G5" s="442">
        <v>400</v>
      </c>
      <c r="H5" s="442">
        <v>400</v>
      </c>
      <c r="I5" s="442">
        <v>480</v>
      </c>
      <c r="J5" s="442">
        <v>480</v>
      </c>
    </row>
    <row r="6" spans="1:13" x14ac:dyDescent="0.25">
      <c r="A6" s="440" t="s">
        <v>443</v>
      </c>
      <c r="B6" s="441">
        <v>100</v>
      </c>
      <c r="C6" s="442">
        <v>200</v>
      </c>
      <c r="D6" s="441">
        <v>200</v>
      </c>
      <c r="E6" s="442">
        <v>200</v>
      </c>
      <c r="F6" s="441">
        <v>240</v>
      </c>
      <c r="G6" s="442">
        <v>400</v>
      </c>
      <c r="H6" s="442">
        <v>400</v>
      </c>
      <c r="I6" s="442">
        <v>480</v>
      </c>
      <c r="J6" s="442">
        <v>480</v>
      </c>
    </row>
    <row r="7" spans="1:13" x14ac:dyDescent="0.25">
      <c r="A7" s="440" t="s">
        <v>377</v>
      </c>
      <c r="B7" s="441">
        <v>100</v>
      </c>
      <c r="C7" s="442">
        <v>200</v>
      </c>
      <c r="D7" s="441">
        <v>200</v>
      </c>
      <c r="E7" s="442">
        <v>200</v>
      </c>
      <c r="F7" s="441">
        <v>240</v>
      </c>
      <c r="G7" s="442">
        <v>400</v>
      </c>
      <c r="H7" s="442">
        <v>400</v>
      </c>
      <c r="I7" s="442">
        <v>480</v>
      </c>
      <c r="J7" s="442">
        <v>480</v>
      </c>
    </row>
    <row r="8" spans="1:13" x14ac:dyDescent="0.25">
      <c r="A8" s="440" t="s">
        <v>378</v>
      </c>
      <c r="B8" s="441">
        <v>100</v>
      </c>
      <c r="C8" s="442">
        <v>200</v>
      </c>
      <c r="D8" s="441">
        <v>300</v>
      </c>
      <c r="E8" s="442">
        <v>200</v>
      </c>
      <c r="F8" s="441">
        <v>360</v>
      </c>
      <c r="G8" s="442">
        <v>600</v>
      </c>
      <c r="H8" s="442">
        <v>600</v>
      </c>
      <c r="I8" s="442">
        <v>720</v>
      </c>
      <c r="J8" s="442">
        <v>720</v>
      </c>
    </row>
    <row r="9" spans="1:13" x14ac:dyDescent="0.25">
      <c r="A9" s="440" t="s">
        <v>379</v>
      </c>
      <c r="B9" s="441">
        <v>100</v>
      </c>
      <c r="C9" s="442">
        <v>200</v>
      </c>
      <c r="D9" s="441">
        <v>200</v>
      </c>
      <c r="E9" s="442">
        <v>200</v>
      </c>
      <c r="F9" s="441">
        <v>240</v>
      </c>
      <c r="G9" s="442">
        <v>400</v>
      </c>
      <c r="H9" s="442">
        <v>400</v>
      </c>
      <c r="I9" s="442">
        <v>480</v>
      </c>
      <c r="J9" s="442">
        <v>480</v>
      </c>
    </row>
    <row r="10" spans="1:13" x14ac:dyDescent="0.25">
      <c r="A10" s="440" t="s">
        <v>380</v>
      </c>
      <c r="B10" s="441">
        <v>100</v>
      </c>
      <c r="C10" s="442">
        <v>200</v>
      </c>
      <c r="D10" s="441">
        <v>300</v>
      </c>
      <c r="E10" s="442">
        <v>200</v>
      </c>
      <c r="F10" s="441">
        <v>360</v>
      </c>
      <c r="G10" s="442">
        <v>600</v>
      </c>
      <c r="H10" s="442">
        <v>600</v>
      </c>
      <c r="I10" s="442">
        <v>720</v>
      </c>
      <c r="J10" s="442">
        <v>720</v>
      </c>
    </row>
    <row r="11" spans="1:13" x14ac:dyDescent="0.25">
      <c r="A11" s="440" t="s">
        <v>381</v>
      </c>
      <c r="B11" s="441">
        <v>100</v>
      </c>
      <c r="C11" s="442">
        <v>200</v>
      </c>
      <c r="D11" s="441">
        <v>500</v>
      </c>
      <c r="E11" s="442">
        <v>200</v>
      </c>
      <c r="F11" s="441">
        <v>600</v>
      </c>
      <c r="G11" s="442">
        <v>1000</v>
      </c>
      <c r="H11" s="442">
        <v>1000</v>
      </c>
      <c r="I11" s="442">
        <v>1200</v>
      </c>
      <c r="J11" s="442">
        <v>1200</v>
      </c>
    </row>
    <row r="12" spans="1:13" x14ac:dyDescent="0.25">
      <c r="A12" s="440" t="s">
        <v>382</v>
      </c>
      <c r="B12" s="441">
        <v>100</v>
      </c>
      <c r="C12" s="442">
        <v>200</v>
      </c>
      <c r="D12" s="441">
        <v>200</v>
      </c>
      <c r="E12" s="442">
        <v>200</v>
      </c>
      <c r="F12" s="441">
        <v>240</v>
      </c>
      <c r="G12" s="442">
        <v>400</v>
      </c>
      <c r="H12" s="442">
        <v>400</v>
      </c>
      <c r="I12" s="442">
        <v>480</v>
      </c>
      <c r="J12" s="442">
        <v>480</v>
      </c>
    </row>
    <row r="13" spans="1:13" x14ac:dyDescent="0.25">
      <c r="A13" s="440" t="s">
        <v>383</v>
      </c>
      <c r="B13" s="441">
        <v>100</v>
      </c>
      <c r="C13" s="442">
        <v>200</v>
      </c>
      <c r="D13" s="441">
        <v>200</v>
      </c>
      <c r="E13" s="442">
        <v>200</v>
      </c>
      <c r="F13" s="441">
        <v>240</v>
      </c>
      <c r="G13" s="442">
        <v>400</v>
      </c>
      <c r="H13" s="442">
        <v>400</v>
      </c>
      <c r="I13" s="442">
        <v>480</v>
      </c>
      <c r="J13" s="442">
        <v>480</v>
      </c>
    </row>
    <row r="14" spans="1:13" x14ac:dyDescent="0.25">
      <c r="A14" s="440" t="s">
        <v>444</v>
      </c>
      <c r="B14" s="441">
        <v>100</v>
      </c>
      <c r="C14" s="442">
        <v>200</v>
      </c>
      <c r="D14" s="441">
        <v>200</v>
      </c>
      <c r="E14" s="442">
        <v>200</v>
      </c>
      <c r="F14" s="441">
        <v>240</v>
      </c>
      <c r="G14" s="442">
        <v>400</v>
      </c>
      <c r="H14" s="442">
        <v>400</v>
      </c>
      <c r="I14" s="442">
        <v>480</v>
      </c>
      <c r="J14" s="442">
        <v>480</v>
      </c>
    </row>
    <row r="15" spans="1:13" x14ac:dyDescent="0.25">
      <c r="A15" s="440" t="s">
        <v>384</v>
      </c>
      <c r="B15" s="441">
        <v>100</v>
      </c>
      <c r="C15" s="442">
        <v>200</v>
      </c>
      <c r="D15" s="441">
        <v>200</v>
      </c>
      <c r="E15" s="442">
        <v>200</v>
      </c>
      <c r="F15" s="441">
        <v>240</v>
      </c>
      <c r="G15" s="442">
        <v>400</v>
      </c>
      <c r="H15" s="442">
        <v>400</v>
      </c>
      <c r="I15" s="442">
        <v>480</v>
      </c>
      <c r="J15" s="442">
        <v>480</v>
      </c>
    </row>
    <row r="16" spans="1:13" x14ac:dyDescent="0.25">
      <c r="A16" s="440" t="s">
        <v>385</v>
      </c>
      <c r="B16" s="441">
        <v>100</v>
      </c>
      <c r="C16" s="442">
        <v>200</v>
      </c>
      <c r="D16" s="441">
        <v>100</v>
      </c>
      <c r="E16" s="442">
        <v>200</v>
      </c>
      <c r="F16" s="441">
        <v>120</v>
      </c>
      <c r="G16" s="442">
        <v>200</v>
      </c>
      <c r="H16" s="442">
        <v>200</v>
      </c>
      <c r="I16" s="442">
        <v>240</v>
      </c>
      <c r="J16" s="442">
        <v>240</v>
      </c>
    </row>
    <row r="17" spans="1:10" x14ac:dyDescent="0.25">
      <c r="A17" s="440" t="s">
        <v>386</v>
      </c>
      <c r="B17" s="441">
        <v>100</v>
      </c>
      <c r="C17" s="442">
        <v>200</v>
      </c>
      <c r="D17" s="441">
        <v>200</v>
      </c>
      <c r="E17" s="442">
        <v>200</v>
      </c>
      <c r="F17" s="441">
        <v>240</v>
      </c>
      <c r="G17" s="442">
        <v>400</v>
      </c>
      <c r="H17" s="442">
        <v>400</v>
      </c>
      <c r="I17" s="442">
        <v>480</v>
      </c>
      <c r="J17" s="442">
        <v>480</v>
      </c>
    </row>
    <row r="18" spans="1:10" x14ac:dyDescent="0.25">
      <c r="A18" s="440" t="s">
        <v>387</v>
      </c>
      <c r="B18" s="441">
        <v>100</v>
      </c>
      <c r="C18" s="442">
        <v>200</v>
      </c>
      <c r="D18" s="441">
        <v>500</v>
      </c>
      <c r="E18" s="442">
        <v>200</v>
      </c>
      <c r="F18" s="441">
        <v>600</v>
      </c>
      <c r="G18" s="442">
        <v>1000</v>
      </c>
      <c r="H18" s="442">
        <v>1000</v>
      </c>
      <c r="I18" s="442">
        <v>1200</v>
      </c>
      <c r="J18" s="442">
        <v>1200</v>
      </c>
    </row>
    <row r="19" spans="1:10" x14ac:dyDescent="0.25">
      <c r="A19" s="440" t="s">
        <v>388</v>
      </c>
      <c r="B19" s="441">
        <v>100</v>
      </c>
      <c r="C19" s="442">
        <v>200</v>
      </c>
      <c r="D19" s="441">
        <v>200</v>
      </c>
      <c r="E19" s="442">
        <v>200</v>
      </c>
      <c r="F19" s="441">
        <v>240</v>
      </c>
      <c r="G19" s="442">
        <v>400</v>
      </c>
      <c r="H19" s="442">
        <v>400</v>
      </c>
      <c r="I19" s="442">
        <v>480</v>
      </c>
      <c r="J19" s="442">
        <v>480</v>
      </c>
    </row>
    <row r="20" spans="1:10" x14ac:dyDescent="0.25">
      <c r="A20" s="440" t="s">
        <v>389</v>
      </c>
      <c r="B20" s="441">
        <v>100</v>
      </c>
      <c r="C20" s="442">
        <v>200</v>
      </c>
      <c r="D20" s="441">
        <v>200</v>
      </c>
      <c r="E20" s="442">
        <v>200</v>
      </c>
      <c r="F20" s="441">
        <v>240</v>
      </c>
      <c r="G20" s="442">
        <v>400</v>
      </c>
      <c r="H20" s="442">
        <v>400</v>
      </c>
      <c r="I20" s="442">
        <v>480</v>
      </c>
      <c r="J20" s="442">
        <v>480</v>
      </c>
    </row>
    <row r="21" spans="1:10" ht="30" x14ac:dyDescent="0.25">
      <c r="A21" s="443" t="s">
        <v>390</v>
      </c>
      <c r="B21" s="441">
        <v>100</v>
      </c>
      <c r="C21" s="442">
        <v>200</v>
      </c>
      <c r="D21" s="441">
        <v>200</v>
      </c>
      <c r="E21" s="442">
        <v>200</v>
      </c>
      <c r="F21" s="441">
        <v>240</v>
      </c>
      <c r="G21" s="442">
        <v>400</v>
      </c>
      <c r="H21" s="442">
        <v>400</v>
      </c>
      <c r="I21" s="442">
        <v>480</v>
      </c>
      <c r="J21" s="442">
        <v>480</v>
      </c>
    </row>
    <row r="22" spans="1:10" x14ac:dyDescent="0.25">
      <c r="A22" s="440" t="s">
        <v>391</v>
      </c>
      <c r="B22" s="441">
        <v>100</v>
      </c>
      <c r="C22" s="442">
        <v>200</v>
      </c>
      <c r="D22" s="441">
        <v>400</v>
      </c>
      <c r="E22" s="442">
        <v>200</v>
      </c>
      <c r="F22" s="441">
        <v>480</v>
      </c>
      <c r="G22" s="442">
        <v>800</v>
      </c>
      <c r="H22" s="442">
        <v>800</v>
      </c>
      <c r="I22" s="442">
        <v>960</v>
      </c>
      <c r="J22" s="442">
        <v>960</v>
      </c>
    </row>
    <row r="23" spans="1:10" x14ac:dyDescent="0.25">
      <c r="A23" s="443" t="s">
        <v>394</v>
      </c>
      <c r="B23" s="441">
        <v>100</v>
      </c>
      <c r="C23" s="442">
        <v>200</v>
      </c>
      <c r="D23" s="441">
        <v>400</v>
      </c>
      <c r="E23" s="442">
        <v>200</v>
      </c>
      <c r="F23" s="441">
        <v>480</v>
      </c>
      <c r="G23" s="442">
        <v>800</v>
      </c>
      <c r="H23" s="442">
        <v>800</v>
      </c>
      <c r="I23" s="442">
        <v>960</v>
      </c>
      <c r="J23" s="442">
        <v>960</v>
      </c>
    </row>
    <row r="24" spans="1:10" x14ac:dyDescent="0.25">
      <c r="A24" s="440" t="s">
        <v>392</v>
      </c>
      <c r="B24" s="441">
        <v>100</v>
      </c>
      <c r="C24" s="442">
        <v>200</v>
      </c>
      <c r="D24" s="441">
        <v>100</v>
      </c>
      <c r="E24" s="442">
        <v>200</v>
      </c>
      <c r="F24" s="441">
        <v>120</v>
      </c>
      <c r="G24" s="442">
        <v>200</v>
      </c>
      <c r="H24" s="442">
        <v>200</v>
      </c>
      <c r="I24" s="442">
        <v>240</v>
      </c>
      <c r="J24" s="442">
        <v>240</v>
      </c>
    </row>
    <row r="25" spans="1:10" x14ac:dyDescent="0.25">
      <c r="A25" s="443" t="s">
        <v>393</v>
      </c>
      <c r="B25" s="441">
        <v>100</v>
      </c>
      <c r="C25" s="442">
        <v>200</v>
      </c>
      <c r="D25" s="441">
        <v>300</v>
      </c>
      <c r="E25" s="442">
        <v>200</v>
      </c>
      <c r="F25" s="441">
        <v>360</v>
      </c>
      <c r="G25" s="442">
        <v>600</v>
      </c>
      <c r="H25" s="442">
        <v>600</v>
      </c>
      <c r="I25" s="442">
        <v>720</v>
      </c>
      <c r="J25" s="442">
        <v>720</v>
      </c>
    </row>
    <row r="26" spans="1:10" x14ac:dyDescent="0.25">
      <c r="A26" s="440" t="s">
        <v>395</v>
      </c>
      <c r="B26" s="441">
        <v>100</v>
      </c>
      <c r="C26" s="442">
        <v>200</v>
      </c>
      <c r="D26" s="441">
        <v>200</v>
      </c>
      <c r="E26" s="442">
        <v>200</v>
      </c>
      <c r="F26" s="441">
        <v>240</v>
      </c>
      <c r="G26" s="442">
        <v>400</v>
      </c>
      <c r="H26" s="442">
        <v>400</v>
      </c>
      <c r="I26" s="442">
        <v>480</v>
      </c>
      <c r="J26" s="442">
        <v>480</v>
      </c>
    </row>
    <row r="27" spans="1:10" x14ac:dyDescent="0.25">
      <c r="A27" s="443" t="s">
        <v>445</v>
      </c>
      <c r="B27" s="441">
        <v>100</v>
      </c>
      <c r="C27" s="442">
        <v>200</v>
      </c>
      <c r="D27" s="441">
        <v>200</v>
      </c>
      <c r="E27" s="442">
        <v>200</v>
      </c>
      <c r="F27" s="441">
        <v>240</v>
      </c>
      <c r="G27" s="442">
        <v>400</v>
      </c>
      <c r="H27" s="442">
        <v>400</v>
      </c>
      <c r="I27" s="442">
        <v>480</v>
      </c>
      <c r="J27" s="442">
        <v>480</v>
      </c>
    </row>
    <row r="28" spans="1:10" x14ac:dyDescent="0.25">
      <c r="A28" s="440" t="s">
        <v>396</v>
      </c>
      <c r="B28" s="441">
        <v>100</v>
      </c>
      <c r="C28" s="442">
        <v>200</v>
      </c>
      <c r="D28" s="441">
        <v>200</v>
      </c>
      <c r="E28" s="442">
        <v>200</v>
      </c>
      <c r="F28" s="441">
        <v>240</v>
      </c>
      <c r="G28" s="442">
        <v>400</v>
      </c>
      <c r="H28" s="442">
        <v>400</v>
      </c>
      <c r="I28" s="442">
        <v>480</v>
      </c>
      <c r="J28" s="442">
        <v>480</v>
      </c>
    </row>
    <row r="29" spans="1:10" x14ac:dyDescent="0.25">
      <c r="A29" s="443" t="s">
        <v>397</v>
      </c>
      <c r="B29" s="441">
        <v>100</v>
      </c>
      <c r="C29" s="442">
        <v>200</v>
      </c>
      <c r="D29" s="441">
        <v>200</v>
      </c>
      <c r="E29" s="442">
        <v>200</v>
      </c>
      <c r="F29" s="441">
        <v>240</v>
      </c>
      <c r="G29" s="442">
        <v>400</v>
      </c>
      <c r="H29" s="442">
        <v>400</v>
      </c>
      <c r="I29" s="442">
        <v>480</v>
      </c>
      <c r="J29" s="442">
        <v>480</v>
      </c>
    </row>
    <row r="30" spans="1:10" x14ac:dyDescent="0.25">
      <c r="A30" s="440" t="s">
        <v>398</v>
      </c>
      <c r="B30" s="441">
        <v>100</v>
      </c>
      <c r="C30" s="442">
        <v>200</v>
      </c>
      <c r="D30" s="441">
        <v>400</v>
      </c>
      <c r="E30" s="442">
        <v>200</v>
      </c>
      <c r="F30" s="441">
        <v>240</v>
      </c>
      <c r="G30" s="442">
        <v>800</v>
      </c>
      <c r="H30" s="442">
        <v>800</v>
      </c>
      <c r="I30" s="442">
        <v>480</v>
      </c>
      <c r="J30" s="442">
        <v>480</v>
      </c>
    </row>
    <row r="31" spans="1:10" x14ac:dyDescent="0.25">
      <c r="A31" s="443" t="s">
        <v>399</v>
      </c>
      <c r="B31" s="441">
        <v>100</v>
      </c>
      <c r="C31" s="442">
        <v>200</v>
      </c>
      <c r="D31" s="441">
        <v>250</v>
      </c>
      <c r="E31" s="442">
        <v>200</v>
      </c>
      <c r="F31" s="441">
        <v>240</v>
      </c>
      <c r="G31" s="442">
        <v>500</v>
      </c>
      <c r="H31" s="442">
        <v>500</v>
      </c>
      <c r="I31" s="442">
        <v>480</v>
      </c>
      <c r="J31" s="442">
        <v>480</v>
      </c>
    </row>
    <row r="32" spans="1:10" x14ac:dyDescent="0.25">
      <c r="A32" s="440" t="s">
        <v>400</v>
      </c>
      <c r="B32" s="441">
        <v>100</v>
      </c>
      <c r="C32" s="442">
        <v>200</v>
      </c>
      <c r="D32" s="441">
        <v>200</v>
      </c>
      <c r="E32" s="442">
        <v>200</v>
      </c>
      <c r="F32" s="441">
        <v>240</v>
      </c>
      <c r="G32" s="442">
        <v>400</v>
      </c>
      <c r="H32" s="442">
        <v>400</v>
      </c>
      <c r="I32" s="442">
        <v>480</v>
      </c>
      <c r="J32" s="442">
        <v>480</v>
      </c>
    </row>
    <row r="33" spans="1:10" x14ac:dyDescent="0.25">
      <c r="A33" s="443" t="s">
        <v>401</v>
      </c>
      <c r="B33" s="441">
        <v>100</v>
      </c>
      <c r="C33" s="442">
        <v>200</v>
      </c>
      <c r="D33" s="441">
        <v>200</v>
      </c>
      <c r="E33" s="442">
        <v>200</v>
      </c>
      <c r="F33" s="441">
        <v>480</v>
      </c>
      <c r="G33" s="442">
        <v>400</v>
      </c>
      <c r="H33" s="442">
        <v>400</v>
      </c>
      <c r="I33" s="442">
        <v>960</v>
      </c>
      <c r="J33" s="442">
        <v>960</v>
      </c>
    </row>
    <row r="34" spans="1:10" x14ac:dyDescent="0.25">
      <c r="A34" s="440" t="s">
        <v>402</v>
      </c>
      <c r="B34" s="441">
        <v>100</v>
      </c>
      <c r="C34" s="442">
        <v>200</v>
      </c>
      <c r="D34" s="441">
        <v>400</v>
      </c>
      <c r="E34" s="442">
        <v>200</v>
      </c>
      <c r="F34" s="441">
        <v>300</v>
      </c>
      <c r="G34" s="442">
        <v>800</v>
      </c>
      <c r="H34" s="442">
        <v>800</v>
      </c>
      <c r="I34" s="442">
        <v>600</v>
      </c>
      <c r="J34" s="442">
        <v>600</v>
      </c>
    </row>
    <row r="35" spans="1:10" x14ac:dyDescent="0.25">
      <c r="A35" s="443" t="s">
        <v>403</v>
      </c>
      <c r="B35" s="441">
        <v>100</v>
      </c>
      <c r="C35" s="442">
        <v>200</v>
      </c>
      <c r="D35" s="441">
        <v>400</v>
      </c>
      <c r="E35" s="442">
        <v>200</v>
      </c>
      <c r="F35" s="441">
        <v>240</v>
      </c>
      <c r="G35" s="442">
        <v>800</v>
      </c>
      <c r="H35" s="442">
        <v>800</v>
      </c>
      <c r="I35" s="442">
        <v>480</v>
      </c>
      <c r="J35" s="442">
        <v>480</v>
      </c>
    </row>
    <row r="36" spans="1:10" x14ac:dyDescent="0.25">
      <c r="A36" s="440" t="s">
        <v>404</v>
      </c>
      <c r="B36" s="441">
        <v>100</v>
      </c>
      <c r="C36" s="442">
        <v>200</v>
      </c>
      <c r="D36" s="441">
        <v>200</v>
      </c>
      <c r="E36" s="442">
        <v>200</v>
      </c>
      <c r="F36" s="441">
        <v>240</v>
      </c>
      <c r="G36" s="442">
        <v>400</v>
      </c>
      <c r="H36" s="442">
        <v>400</v>
      </c>
      <c r="I36" s="442">
        <v>480</v>
      </c>
      <c r="J36" s="442">
        <v>480</v>
      </c>
    </row>
    <row r="37" spans="1:10" ht="45" x14ac:dyDescent="0.25">
      <c r="A37" s="443" t="s">
        <v>406</v>
      </c>
      <c r="B37" s="441">
        <v>100</v>
      </c>
      <c r="C37" s="442">
        <v>200</v>
      </c>
      <c r="D37" s="441">
        <v>200</v>
      </c>
      <c r="E37" s="442">
        <v>200</v>
      </c>
      <c r="F37" s="441">
        <v>480</v>
      </c>
      <c r="G37" s="442">
        <v>400</v>
      </c>
      <c r="H37" s="442">
        <v>400</v>
      </c>
      <c r="I37" s="442">
        <v>960</v>
      </c>
      <c r="J37" s="442">
        <v>960</v>
      </c>
    </row>
    <row r="38" spans="1:10" ht="18" customHeight="1" x14ac:dyDescent="0.25">
      <c r="A38" s="443" t="s">
        <v>405</v>
      </c>
      <c r="B38" s="441">
        <v>100</v>
      </c>
      <c r="C38" s="442">
        <v>200</v>
      </c>
      <c r="D38" s="441">
        <v>200</v>
      </c>
      <c r="E38" s="442">
        <v>200</v>
      </c>
      <c r="F38" s="441">
        <v>480</v>
      </c>
      <c r="G38" s="442">
        <v>400</v>
      </c>
      <c r="H38" s="442">
        <v>400</v>
      </c>
      <c r="I38" s="442">
        <v>960</v>
      </c>
      <c r="J38" s="442">
        <v>960</v>
      </c>
    </row>
    <row r="39" spans="1:10" x14ac:dyDescent="0.25">
      <c r="A39" s="443" t="s">
        <v>407</v>
      </c>
      <c r="B39" s="441">
        <v>100</v>
      </c>
      <c r="C39" s="442">
        <v>200</v>
      </c>
      <c r="D39" s="441">
        <v>200</v>
      </c>
      <c r="E39" s="442">
        <v>200</v>
      </c>
      <c r="F39" s="441">
        <v>240</v>
      </c>
      <c r="G39" s="442">
        <v>400</v>
      </c>
      <c r="H39" s="442">
        <v>400</v>
      </c>
      <c r="I39" s="442">
        <v>480</v>
      </c>
      <c r="J39" s="442">
        <v>480</v>
      </c>
    </row>
    <row r="40" spans="1:10" x14ac:dyDescent="0.25">
      <c r="A40" s="443" t="s">
        <v>408</v>
      </c>
      <c r="B40" s="441">
        <v>100</v>
      </c>
      <c r="C40" s="442">
        <v>200</v>
      </c>
      <c r="D40" s="441">
        <v>200</v>
      </c>
      <c r="E40" s="442">
        <v>200</v>
      </c>
      <c r="F40" s="441">
        <v>240</v>
      </c>
      <c r="G40" s="442">
        <v>400</v>
      </c>
      <c r="H40" s="442">
        <v>400</v>
      </c>
      <c r="I40" s="442">
        <v>480</v>
      </c>
      <c r="J40" s="442">
        <v>480</v>
      </c>
    </row>
    <row r="41" spans="1:10" x14ac:dyDescent="0.25">
      <c r="A41" s="443" t="s">
        <v>409</v>
      </c>
      <c r="B41" s="441">
        <v>100</v>
      </c>
      <c r="C41" s="442">
        <v>200</v>
      </c>
      <c r="D41" s="441">
        <v>200</v>
      </c>
      <c r="E41" s="442">
        <v>200</v>
      </c>
      <c r="F41" s="441">
        <v>240</v>
      </c>
      <c r="G41" s="442">
        <v>400</v>
      </c>
      <c r="H41" s="442">
        <v>400</v>
      </c>
      <c r="I41" s="442">
        <v>480</v>
      </c>
      <c r="J41" s="442">
        <v>480</v>
      </c>
    </row>
    <row r="42" spans="1:10" x14ac:dyDescent="0.25">
      <c r="A42" s="443" t="s">
        <v>410</v>
      </c>
      <c r="B42" s="441">
        <v>100</v>
      </c>
      <c r="C42" s="442">
        <v>200</v>
      </c>
      <c r="D42" s="441">
        <v>200</v>
      </c>
      <c r="E42" s="442">
        <v>200</v>
      </c>
      <c r="F42" s="441">
        <v>240</v>
      </c>
      <c r="G42" s="442">
        <v>400</v>
      </c>
      <c r="H42" s="442">
        <v>400</v>
      </c>
      <c r="I42" s="442">
        <v>480</v>
      </c>
      <c r="J42" s="442">
        <v>480</v>
      </c>
    </row>
    <row r="43" spans="1:10" x14ac:dyDescent="0.25">
      <c r="A43" s="443" t="s">
        <v>411</v>
      </c>
      <c r="B43" s="441">
        <v>100</v>
      </c>
      <c r="C43" s="442">
        <v>200</v>
      </c>
      <c r="D43" s="441">
        <v>200</v>
      </c>
      <c r="E43" s="442">
        <v>200</v>
      </c>
      <c r="F43" s="441">
        <v>240</v>
      </c>
      <c r="G43" s="442">
        <v>400</v>
      </c>
      <c r="H43" s="442">
        <v>400</v>
      </c>
      <c r="I43" s="442">
        <v>480</v>
      </c>
      <c r="J43" s="442">
        <v>480</v>
      </c>
    </row>
    <row r="44" spans="1:10" x14ac:dyDescent="0.25">
      <c r="A44" s="443" t="s">
        <v>412</v>
      </c>
      <c r="B44" s="441">
        <v>100</v>
      </c>
      <c r="C44" s="442">
        <v>200</v>
      </c>
      <c r="D44" s="441">
        <v>200</v>
      </c>
      <c r="E44" s="442">
        <v>200</v>
      </c>
      <c r="F44" s="441">
        <v>240</v>
      </c>
      <c r="G44" s="442">
        <v>400</v>
      </c>
      <c r="H44" s="442">
        <v>400</v>
      </c>
      <c r="I44" s="442">
        <v>480</v>
      </c>
      <c r="J44" s="442">
        <v>480</v>
      </c>
    </row>
    <row r="45" spans="1:10" x14ac:dyDescent="0.25">
      <c r="A45" s="443" t="s">
        <v>413</v>
      </c>
      <c r="B45" s="441">
        <v>100</v>
      </c>
      <c r="C45" s="442">
        <v>200</v>
      </c>
      <c r="D45" s="441">
        <v>200</v>
      </c>
      <c r="E45" s="442">
        <v>200</v>
      </c>
      <c r="F45" s="441">
        <v>240</v>
      </c>
      <c r="G45" s="442">
        <v>400</v>
      </c>
      <c r="H45" s="442">
        <v>400</v>
      </c>
      <c r="I45" s="442">
        <v>480</v>
      </c>
      <c r="J45" s="442">
        <v>480</v>
      </c>
    </row>
    <row r="46" spans="1:10" x14ac:dyDescent="0.25">
      <c r="A46" s="443" t="s">
        <v>414</v>
      </c>
      <c r="B46" s="441">
        <v>100</v>
      </c>
      <c r="C46" s="442">
        <v>200</v>
      </c>
      <c r="D46" s="441">
        <v>200</v>
      </c>
      <c r="E46" s="442">
        <v>200</v>
      </c>
      <c r="F46" s="441">
        <v>240</v>
      </c>
      <c r="G46" s="442">
        <v>400</v>
      </c>
      <c r="H46" s="442">
        <v>400</v>
      </c>
      <c r="I46" s="442">
        <v>480</v>
      </c>
      <c r="J46" s="442">
        <v>480</v>
      </c>
    </row>
    <row r="47" spans="1:10" ht="30" x14ac:dyDescent="0.25">
      <c r="A47" s="443" t="s">
        <v>415</v>
      </c>
      <c r="B47" s="441">
        <v>100</v>
      </c>
      <c r="C47" s="442">
        <v>200</v>
      </c>
      <c r="D47" s="441">
        <v>200</v>
      </c>
      <c r="E47" s="442">
        <v>200</v>
      </c>
      <c r="F47" s="441">
        <v>240</v>
      </c>
      <c r="G47" s="442">
        <v>400</v>
      </c>
      <c r="H47" s="442">
        <v>400</v>
      </c>
      <c r="I47" s="442">
        <v>480</v>
      </c>
      <c r="J47" s="442">
        <v>480</v>
      </c>
    </row>
    <row r="48" spans="1:10" x14ac:dyDescent="0.25">
      <c r="A48" s="443" t="s">
        <v>416</v>
      </c>
      <c r="B48" s="441">
        <v>100</v>
      </c>
      <c r="C48" s="442">
        <v>200</v>
      </c>
      <c r="D48" s="441">
        <v>200</v>
      </c>
      <c r="E48" s="442">
        <v>200</v>
      </c>
      <c r="F48" s="441">
        <v>240</v>
      </c>
      <c r="G48" s="442">
        <v>400</v>
      </c>
      <c r="H48" s="442">
        <v>400</v>
      </c>
      <c r="I48" s="442">
        <v>480</v>
      </c>
      <c r="J48" s="442">
        <v>480</v>
      </c>
    </row>
    <row r="49" spans="1:10" x14ac:dyDescent="0.25">
      <c r="A49" s="443" t="s">
        <v>417</v>
      </c>
      <c r="B49" s="441">
        <v>100</v>
      </c>
      <c r="C49" s="442">
        <v>200</v>
      </c>
      <c r="D49" s="441">
        <v>200</v>
      </c>
      <c r="E49" s="442">
        <v>200</v>
      </c>
      <c r="F49" s="441">
        <v>240</v>
      </c>
      <c r="G49" s="442">
        <v>400</v>
      </c>
      <c r="H49" s="442">
        <v>400</v>
      </c>
      <c r="I49" s="442">
        <v>480</v>
      </c>
      <c r="J49" s="442">
        <v>480</v>
      </c>
    </row>
    <row r="50" spans="1:10" x14ac:dyDescent="0.25">
      <c r="A50" s="443" t="s">
        <v>418</v>
      </c>
      <c r="B50" s="441">
        <v>100</v>
      </c>
      <c r="C50" s="442">
        <v>200</v>
      </c>
      <c r="D50" s="441">
        <v>200</v>
      </c>
      <c r="E50" s="442">
        <v>200</v>
      </c>
      <c r="F50" s="441">
        <v>240</v>
      </c>
      <c r="G50" s="442">
        <v>400</v>
      </c>
      <c r="H50" s="442">
        <v>400</v>
      </c>
      <c r="I50" s="442">
        <v>480</v>
      </c>
      <c r="J50" s="442">
        <v>480</v>
      </c>
    </row>
    <row r="51" spans="1:10" x14ac:dyDescent="0.25">
      <c r="A51" s="443" t="s">
        <v>419</v>
      </c>
      <c r="B51" s="441">
        <v>100</v>
      </c>
      <c r="C51" s="442">
        <v>200</v>
      </c>
      <c r="D51" s="441">
        <v>200</v>
      </c>
      <c r="E51" s="442">
        <v>200</v>
      </c>
      <c r="F51" s="441">
        <v>240</v>
      </c>
      <c r="G51" s="442">
        <v>400</v>
      </c>
      <c r="H51" s="442">
        <v>400</v>
      </c>
      <c r="I51" s="442">
        <v>480</v>
      </c>
      <c r="J51" s="442">
        <v>480</v>
      </c>
    </row>
    <row r="52" spans="1:10" ht="30" x14ac:dyDescent="0.25">
      <c r="A52" s="443" t="s">
        <v>446</v>
      </c>
      <c r="B52" s="441">
        <v>100</v>
      </c>
      <c r="C52" s="442">
        <v>200</v>
      </c>
      <c r="D52" s="441">
        <v>200</v>
      </c>
      <c r="E52" s="442">
        <v>200</v>
      </c>
      <c r="F52" s="441">
        <v>240</v>
      </c>
      <c r="G52" s="442">
        <v>400</v>
      </c>
      <c r="H52" s="442">
        <v>400</v>
      </c>
      <c r="I52" s="442">
        <v>480</v>
      </c>
      <c r="J52" s="442">
        <v>480</v>
      </c>
    </row>
    <row r="53" spans="1:10" ht="30" x14ac:dyDescent="0.25">
      <c r="A53" s="443" t="s">
        <v>420</v>
      </c>
      <c r="B53" s="441">
        <v>100</v>
      </c>
      <c r="C53" s="442">
        <v>200</v>
      </c>
      <c r="D53" s="441">
        <v>200</v>
      </c>
      <c r="E53" s="442">
        <v>200</v>
      </c>
      <c r="F53" s="441">
        <v>240</v>
      </c>
      <c r="G53" s="442">
        <v>400</v>
      </c>
      <c r="H53" s="442">
        <v>400</v>
      </c>
      <c r="I53" s="442">
        <v>480</v>
      </c>
      <c r="J53" s="442">
        <v>480</v>
      </c>
    </row>
    <row r="54" spans="1:10" x14ac:dyDescent="0.25">
      <c r="A54" s="443" t="s">
        <v>421</v>
      </c>
      <c r="B54" s="441">
        <v>100</v>
      </c>
      <c r="C54" s="442">
        <v>200</v>
      </c>
      <c r="D54" s="441">
        <v>200</v>
      </c>
      <c r="E54" s="442">
        <v>200</v>
      </c>
      <c r="F54" s="441">
        <v>240</v>
      </c>
      <c r="G54" s="442">
        <v>400</v>
      </c>
      <c r="H54" s="442">
        <v>400</v>
      </c>
      <c r="I54" s="442">
        <v>480</v>
      </c>
      <c r="J54" s="442">
        <v>480</v>
      </c>
    </row>
    <row r="55" spans="1:10" ht="30" x14ac:dyDescent="0.25">
      <c r="A55" s="443" t="s">
        <v>422</v>
      </c>
      <c r="B55" s="441">
        <v>100</v>
      </c>
      <c r="C55" s="442">
        <v>200</v>
      </c>
      <c r="D55" s="441">
        <v>400</v>
      </c>
      <c r="E55" s="442">
        <v>200</v>
      </c>
      <c r="F55" s="441">
        <v>480</v>
      </c>
      <c r="G55" s="442">
        <v>800</v>
      </c>
      <c r="H55" s="442">
        <v>800</v>
      </c>
      <c r="I55" s="442">
        <v>960</v>
      </c>
      <c r="J55" s="442">
        <v>960</v>
      </c>
    </row>
    <row r="56" spans="1:10" x14ac:dyDescent="0.25">
      <c r="A56" s="443" t="s">
        <v>423</v>
      </c>
      <c r="B56" s="441">
        <v>100</v>
      </c>
      <c r="C56" s="442">
        <v>200</v>
      </c>
      <c r="D56" s="441">
        <v>200</v>
      </c>
      <c r="E56" s="442">
        <v>200</v>
      </c>
      <c r="F56" s="441">
        <v>240</v>
      </c>
      <c r="G56" s="442">
        <v>400</v>
      </c>
      <c r="H56" s="442">
        <v>400</v>
      </c>
      <c r="I56" s="442">
        <v>480</v>
      </c>
      <c r="J56" s="442">
        <v>480</v>
      </c>
    </row>
    <row r="57" spans="1:10" x14ac:dyDescent="0.25">
      <c r="A57" s="443" t="s">
        <v>447</v>
      </c>
      <c r="B57" s="441">
        <v>100</v>
      </c>
      <c r="C57" s="442">
        <v>200</v>
      </c>
      <c r="D57" s="441">
        <v>150</v>
      </c>
      <c r="E57" s="442">
        <v>200</v>
      </c>
      <c r="F57" s="441">
        <v>180</v>
      </c>
      <c r="G57" s="442">
        <v>300</v>
      </c>
      <c r="H57" s="442">
        <v>300</v>
      </c>
      <c r="I57" s="442">
        <v>360</v>
      </c>
      <c r="J57" s="442">
        <v>360</v>
      </c>
    </row>
    <row r="58" spans="1:10" x14ac:dyDescent="0.25">
      <c r="A58" s="443" t="s">
        <v>424</v>
      </c>
      <c r="B58" s="441">
        <v>100</v>
      </c>
      <c r="C58" s="442">
        <v>200</v>
      </c>
      <c r="D58" s="441">
        <v>150</v>
      </c>
      <c r="E58" s="442">
        <v>200</v>
      </c>
      <c r="F58" s="441">
        <v>180</v>
      </c>
      <c r="G58" s="442">
        <v>300</v>
      </c>
      <c r="H58" s="442">
        <v>300</v>
      </c>
      <c r="I58" s="442">
        <v>360</v>
      </c>
      <c r="J58" s="442">
        <v>360</v>
      </c>
    </row>
    <row r="59" spans="1:10" x14ac:dyDescent="0.25">
      <c r="A59" s="443" t="s">
        <v>425</v>
      </c>
      <c r="B59" s="441">
        <v>100</v>
      </c>
      <c r="C59" s="442">
        <v>200</v>
      </c>
      <c r="D59" s="441">
        <v>200</v>
      </c>
      <c r="E59" s="442">
        <v>200</v>
      </c>
      <c r="F59" s="441">
        <v>240</v>
      </c>
      <c r="G59" s="442">
        <v>400</v>
      </c>
      <c r="H59" s="442">
        <v>400</v>
      </c>
      <c r="I59" s="442">
        <v>480</v>
      </c>
      <c r="J59" s="442">
        <v>480</v>
      </c>
    </row>
    <row r="60" spans="1:10" x14ac:dyDescent="0.25">
      <c r="A60" s="443" t="s">
        <v>426</v>
      </c>
      <c r="B60" s="441">
        <v>100</v>
      </c>
      <c r="C60" s="442">
        <v>200</v>
      </c>
      <c r="D60" s="441">
        <v>400</v>
      </c>
      <c r="E60" s="442">
        <v>200</v>
      </c>
      <c r="F60" s="441">
        <v>480</v>
      </c>
      <c r="G60" s="442">
        <v>800</v>
      </c>
      <c r="H60" s="442">
        <v>800</v>
      </c>
      <c r="I60" s="442">
        <v>960</v>
      </c>
      <c r="J60" s="442">
        <v>960</v>
      </c>
    </row>
    <row r="61" spans="1:10" x14ac:dyDescent="0.25">
      <c r="A61" s="443" t="s">
        <v>448</v>
      </c>
      <c r="B61" s="441">
        <v>100</v>
      </c>
      <c r="C61" s="442">
        <v>200</v>
      </c>
      <c r="D61" s="441">
        <v>200</v>
      </c>
      <c r="E61" s="442">
        <v>200</v>
      </c>
      <c r="F61" s="441">
        <v>240</v>
      </c>
      <c r="G61" s="442">
        <v>400</v>
      </c>
      <c r="H61" s="442">
        <v>400</v>
      </c>
      <c r="I61" s="442">
        <v>480</v>
      </c>
      <c r="J61" s="442">
        <v>480</v>
      </c>
    </row>
    <row r="63" spans="1:10" ht="30" x14ac:dyDescent="0.25">
      <c r="A63" s="444" t="s">
        <v>428</v>
      </c>
    </row>
  </sheetData>
  <customSheetViews>
    <customSheetView guid="{4C9718BF-61F1-41C2-A52E-B816D4DE591F}" topLeftCell="A27">
      <selection activeCell="I53" sqref="I53"/>
      <pageMargins left="0.7" right="0.7" top="0.75" bottom="0.75" header="0.3" footer="0.3"/>
      <pageSetup paperSize="9" orientation="portrait" r:id="rId1"/>
    </customSheetView>
    <customSheetView guid="{56511514-C106-4A14-9D9B-2736F085355C}">
      <selection activeCell="A18" sqref="A18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8"/>
  <sheetViews>
    <sheetView zoomScaleNormal="100" zoomScaleSheetLayoutView="100" workbookViewId="0">
      <pane xSplit="1" topLeftCell="B1" activePane="topRight" state="frozen"/>
      <selection pane="topRight" activeCell="A11" sqref="A11"/>
    </sheetView>
  </sheetViews>
  <sheetFormatPr defaultColWidth="9.28515625" defaultRowHeight="15.75" x14ac:dyDescent="0.25"/>
  <cols>
    <col min="1" max="1" width="38.7109375" customWidth="1"/>
    <col min="2" max="2" width="24.28515625" customWidth="1"/>
    <col min="3" max="3" width="2.42578125" hidden="1" customWidth="1"/>
    <col min="4" max="4" width="1.85546875" hidden="1" customWidth="1"/>
    <col min="5" max="5" width="3.5703125" hidden="1" customWidth="1"/>
    <col min="6" max="6" width="9.28515625" hidden="1" customWidth="1"/>
    <col min="7" max="7" width="7.7109375" hidden="1" customWidth="1"/>
    <col min="8" max="8" width="27" hidden="1" customWidth="1"/>
    <col min="9" max="9" width="16.42578125" style="55" hidden="1" customWidth="1"/>
    <col min="10" max="10" width="15.85546875" hidden="1" customWidth="1"/>
    <col min="11" max="11" width="16.7109375" hidden="1" customWidth="1"/>
    <col min="12" max="12" width="12.7109375" hidden="1" customWidth="1"/>
    <col min="13" max="13" width="17.5703125" hidden="1" customWidth="1"/>
    <col min="14" max="14" width="13.7109375" hidden="1" customWidth="1"/>
    <col min="15" max="15" width="14.140625" style="97" hidden="1" customWidth="1"/>
    <col min="16" max="16" width="14" style="97" hidden="1" customWidth="1"/>
    <col min="17" max="17" width="14" style="97" customWidth="1"/>
    <col min="18" max="18" width="16.5703125" style="258" customWidth="1"/>
    <col min="19" max="19" width="13.85546875" style="198" customWidth="1"/>
    <col min="20" max="20" width="21.42578125" customWidth="1"/>
  </cols>
  <sheetData>
    <row r="1" spans="1:20" ht="21.75" thickBot="1" x14ac:dyDescent="0.4">
      <c r="A1" s="585" t="s">
        <v>480</v>
      </c>
      <c r="B1" s="586"/>
      <c r="C1" s="586"/>
      <c r="D1" s="586"/>
      <c r="E1" s="586"/>
      <c r="F1" s="586"/>
      <c r="G1" s="568"/>
      <c r="H1" s="45"/>
    </row>
    <row r="2" spans="1:20" s="54" customFormat="1" ht="18.75" x14ac:dyDescent="0.3">
      <c r="A2" s="590" t="s">
        <v>274</v>
      </c>
      <c r="B2" s="591"/>
      <c r="C2" s="591"/>
      <c r="D2" s="592"/>
      <c r="E2" s="592"/>
      <c r="F2" s="302"/>
      <c r="G2" s="303"/>
      <c r="H2" s="304" t="s">
        <v>215</v>
      </c>
      <c r="I2" s="305" t="s">
        <v>273</v>
      </c>
      <c r="J2" s="305" t="s">
        <v>297</v>
      </c>
      <c r="K2" s="304" t="s">
        <v>307</v>
      </c>
      <c r="L2" s="304" t="s">
        <v>308</v>
      </c>
      <c r="M2" s="304" t="s">
        <v>311</v>
      </c>
      <c r="N2" s="304" t="s">
        <v>313</v>
      </c>
      <c r="O2" s="304" t="s">
        <v>319</v>
      </c>
      <c r="P2" s="304" t="s">
        <v>323</v>
      </c>
      <c r="Q2" s="304" t="s">
        <v>355</v>
      </c>
      <c r="R2" s="306" t="s">
        <v>372</v>
      </c>
      <c r="S2" s="307" t="s">
        <v>429</v>
      </c>
      <c r="T2" s="307" t="s">
        <v>477</v>
      </c>
    </row>
    <row r="3" spans="1:20" s="118" customFormat="1" ht="18.75" x14ac:dyDescent="0.3">
      <c r="A3" s="498"/>
      <c r="B3" s="499"/>
      <c r="C3" s="499"/>
      <c r="D3" s="500"/>
      <c r="E3" s="500"/>
      <c r="F3" s="501"/>
      <c r="G3" s="502"/>
      <c r="H3" s="503"/>
      <c r="I3" s="504"/>
      <c r="J3" s="504"/>
      <c r="K3" s="503"/>
      <c r="L3" s="503"/>
      <c r="M3" s="503"/>
      <c r="N3" s="505">
        <v>4.8000000000000001E-2</v>
      </c>
      <c r="O3" s="506">
        <v>5.2999999999999999E-2</v>
      </c>
      <c r="P3" s="506">
        <v>4.9000000000000002E-2</v>
      </c>
      <c r="Q3" s="506">
        <v>4.2999999999999997E-2</v>
      </c>
      <c r="R3" s="496">
        <v>3.6999999999999998E-2</v>
      </c>
      <c r="S3" s="496">
        <v>3.3000000000000002E-2</v>
      </c>
      <c r="T3" s="497">
        <v>3.2000000000000001E-2</v>
      </c>
    </row>
    <row r="4" spans="1:20" s="118" customFormat="1" ht="18.75" x14ac:dyDescent="0.3">
      <c r="A4" s="308"/>
      <c r="B4" s="193"/>
      <c r="C4" s="193"/>
      <c r="D4" s="194"/>
      <c r="E4" s="194"/>
      <c r="F4" s="195"/>
      <c r="G4" s="196"/>
      <c r="H4" s="191"/>
      <c r="I4" s="197"/>
      <c r="J4" s="197"/>
      <c r="K4" s="191"/>
      <c r="L4" s="191"/>
      <c r="M4" s="191"/>
      <c r="N4" s="191"/>
      <c r="O4" s="191"/>
      <c r="P4" s="191"/>
      <c r="Q4" s="191"/>
      <c r="R4" s="253"/>
      <c r="S4" s="88"/>
      <c r="T4" s="508"/>
    </row>
    <row r="5" spans="1:20" x14ac:dyDescent="0.25">
      <c r="A5" s="309"/>
      <c r="B5" s="593" t="s">
        <v>100</v>
      </c>
      <c r="C5" s="593"/>
      <c r="D5" s="594"/>
      <c r="E5" s="594"/>
      <c r="F5" s="594"/>
      <c r="G5" s="594"/>
      <c r="H5" s="17" t="s">
        <v>269</v>
      </c>
      <c r="I5" s="56"/>
      <c r="J5" s="6"/>
      <c r="K5" s="6"/>
      <c r="L5" s="6"/>
      <c r="M5" s="6"/>
      <c r="N5" s="6"/>
      <c r="O5" s="103"/>
      <c r="P5" s="103"/>
      <c r="Q5" s="103"/>
      <c r="R5" s="256"/>
      <c r="S5" s="7"/>
      <c r="T5" s="509"/>
    </row>
    <row r="6" spans="1:20" x14ac:dyDescent="0.25">
      <c r="A6" s="310" t="s">
        <v>195</v>
      </c>
      <c r="B6" s="595" t="s">
        <v>101</v>
      </c>
      <c r="C6" s="595"/>
      <c r="D6" s="595"/>
      <c r="E6" s="595"/>
      <c r="F6" s="595"/>
      <c r="G6" s="595"/>
      <c r="H6" s="27" t="s">
        <v>243</v>
      </c>
      <c r="I6" s="56">
        <v>2000</v>
      </c>
      <c r="J6" s="56">
        <v>2000</v>
      </c>
      <c r="K6" s="56">
        <v>2000</v>
      </c>
      <c r="L6" s="56">
        <v>2000</v>
      </c>
      <c r="M6" s="56">
        <v>2000</v>
      </c>
      <c r="N6" s="56">
        <v>2000</v>
      </c>
      <c r="O6" s="135">
        <v>3000</v>
      </c>
      <c r="P6" s="135">
        <v>3000</v>
      </c>
      <c r="Q6" s="135">
        <v>3000</v>
      </c>
      <c r="R6" s="219">
        <v>3000</v>
      </c>
      <c r="S6" s="9">
        <v>3000</v>
      </c>
      <c r="T6" s="311">
        <v>3000</v>
      </c>
    </row>
    <row r="7" spans="1:20" x14ac:dyDescent="0.25">
      <c r="A7" s="312" t="s">
        <v>196</v>
      </c>
      <c r="B7" s="589" t="s">
        <v>102</v>
      </c>
      <c r="C7" s="589"/>
      <c r="D7" s="589"/>
      <c r="E7" s="589"/>
      <c r="F7" s="589"/>
      <c r="G7" s="589"/>
      <c r="H7" s="31" t="s">
        <v>251</v>
      </c>
      <c r="I7" s="56">
        <v>1250</v>
      </c>
      <c r="J7" s="56">
        <v>1250</v>
      </c>
      <c r="K7" s="56">
        <v>1250</v>
      </c>
      <c r="L7" s="56">
        <v>1250</v>
      </c>
      <c r="M7" s="56">
        <v>1250</v>
      </c>
      <c r="N7" s="56">
        <v>1250</v>
      </c>
      <c r="O7" s="135">
        <v>1250</v>
      </c>
      <c r="P7" s="135">
        <v>1250</v>
      </c>
      <c r="Q7" s="135">
        <v>1250</v>
      </c>
      <c r="R7" s="219">
        <v>1250</v>
      </c>
      <c r="S7" s="9">
        <v>1250</v>
      </c>
      <c r="T7" s="311">
        <v>1250</v>
      </c>
    </row>
    <row r="8" spans="1:20" ht="30.75" x14ac:dyDescent="0.25">
      <c r="A8" s="313"/>
      <c r="B8" s="589" t="s">
        <v>283</v>
      </c>
      <c r="C8" s="589"/>
      <c r="D8" s="589"/>
      <c r="E8" s="589"/>
      <c r="F8" s="589"/>
      <c r="G8" s="589"/>
      <c r="H8" s="22"/>
      <c r="I8" s="56" t="s">
        <v>282</v>
      </c>
      <c r="J8" s="56" t="s">
        <v>282</v>
      </c>
      <c r="K8" s="56" t="s">
        <v>282</v>
      </c>
      <c r="L8" s="56" t="s">
        <v>282</v>
      </c>
      <c r="M8" s="56" t="s">
        <v>282</v>
      </c>
      <c r="N8" s="75" t="s">
        <v>282</v>
      </c>
      <c r="O8" s="136">
        <v>500</v>
      </c>
      <c r="P8" s="136">
        <v>500</v>
      </c>
      <c r="Q8" s="136">
        <v>500</v>
      </c>
      <c r="R8" s="259">
        <v>500</v>
      </c>
      <c r="S8" s="9">
        <v>500</v>
      </c>
      <c r="T8" s="311">
        <v>500</v>
      </c>
    </row>
    <row r="9" spans="1:20" x14ac:dyDescent="0.25">
      <c r="A9" s="313"/>
      <c r="B9" s="587" t="s">
        <v>103</v>
      </c>
      <c r="C9" s="587"/>
      <c r="D9" s="587"/>
      <c r="E9" s="587"/>
      <c r="F9" s="587"/>
      <c r="G9" s="587"/>
      <c r="H9" s="22"/>
      <c r="I9" s="56"/>
      <c r="J9" s="56"/>
      <c r="K9" s="56"/>
      <c r="L9" s="56"/>
      <c r="M9" s="56"/>
      <c r="N9" s="56"/>
      <c r="O9" s="135"/>
      <c r="P9" s="135"/>
      <c r="Q9" s="135"/>
      <c r="R9" s="219"/>
      <c r="S9" s="9"/>
      <c r="T9" s="311"/>
    </row>
    <row r="10" spans="1:20" x14ac:dyDescent="0.25">
      <c r="A10" s="313"/>
      <c r="B10" s="476" t="s">
        <v>102</v>
      </c>
      <c r="C10" s="476"/>
      <c r="D10" s="476"/>
      <c r="E10" s="476"/>
      <c r="F10" s="476"/>
      <c r="G10" s="476"/>
      <c r="H10" s="22"/>
      <c r="I10" s="56"/>
      <c r="J10" s="56"/>
      <c r="K10" s="56"/>
      <c r="L10" s="56"/>
      <c r="M10" s="56"/>
      <c r="N10" s="56"/>
      <c r="O10" s="135"/>
      <c r="P10" s="135"/>
      <c r="Q10" s="135"/>
      <c r="R10" s="219"/>
      <c r="S10" s="9"/>
      <c r="T10" s="311"/>
    </row>
    <row r="11" spans="1:20" ht="31.5" customHeight="1" x14ac:dyDescent="0.25">
      <c r="A11" s="313"/>
      <c r="B11" s="588" t="s">
        <v>284</v>
      </c>
      <c r="C11" s="588"/>
      <c r="D11" s="588"/>
      <c r="E11" s="588"/>
      <c r="F11" s="588"/>
      <c r="G11" s="588"/>
      <c r="H11" s="31" t="s">
        <v>104</v>
      </c>
      <c r="I11" s="56">
        <v>1500</v>
      </c>
      <c r="J11" s="56">
        <v>1500</v>
      </c>
      <c r="K11" s="56">
        <v>1500</v>
      </c>
      <c r="L11" s="56">
        <v>1500</v>
      </c>
      <c r="M11" s="56">
        <v>1500</v>
      </c>
      <c r="N11" s="56">
        <v>1500</v>
      </c>
      <c r="O11" s="135">
        <v>2000</v>
      </c>
      <c r="P11" s="135">
        <v>2000</v>
      </c>
      <c r="Q11" s="135">
        <v>2000</v>
      </c>
      <c r="R11" s="219">
        <v>2000</v>
      </c>
      <c r="S11" s="9">
        <v>2000</v>
      </c>
      <c r="T11" s="311">
        <v>2000</v>
      </c>
    </row>
    <row r="12" spans="1:20" x14ac:dyDescent="0.25">
      <c r="A12" s="310" t="s">
        <v>197</v>
      </c>
      <c r="B12" s="589" t="s">
        <v>102</v>
      </c>
      <c r="C12" s="589"/>
      <c r="D12" s="589"/>
      <c r="E12" s="589"/>
      <c r="F12" s="589"/>
      <c r="G12" s="589"/>
      <c r="H12" s="31" t="s">
        <v>105</v>
      </c>
      <c r="I12" s="56">
        <v>2000</v>
      </c>
      <c r="J12" s="56">
        <v>2000</v>
      </c>
      <c r="K12" s="56">
        <v>2000</v>
      </c>
      <c r="L12" s="56">
        <v>2000</v>
      </c>
      <c r="M12" s="56">
        <v>2000</v>
      </c>
      <c r="N12" s="56">
        <v>2000</v>
      </c>
      <c r="O12" s="135">
        <v>2000</v>
      </c>
      <c r="P12" s="135">
        <v>2000</v>
      </c>
      <c r="Q12" s="135">
        <v>2000</v>
      </c>
      <c r="R12" s="219">
        <v>2000</v>
      </c>
      <c r="S12" s="9">
        <v>2000</v>
      </c>
      <c r="T12" s="311">
        <v>2000</v>
      </c>
    </row>
    <row r="13" spans="1:20" ht="60.75" x14ac:dyDescent="0.25">
      <c r="A13" s="314"/>
      <c r="B13" s="584" t="s">
        <v>106</v>
      </c>
      <c r="C13" s="584"/>
      <c r="D13" s="584"/>
      <c r="E13" s="584"/>
      <c r="F13" s="584"/>
      <c r="G13" s="584"/>
      <c r="H13" s="477" t="s">
        <v>272</v>
      </c>
      <c r="I13" s="89" t="s">
        <v>285</v>
      </c>
      <c r="J13" s="89" t="s">
        <v>285</v>
      </c>
      <c r="K13" s="89" t="s">
        <v>285</v>
      </c>
      <c r="L13" s="89" t="s">
        <v>285</v>
      </c>
      <c r="M13" s="89" t="s">
        <v>285</v>
      </c>
      <c r="N13" s="89" t="s">
        <v>285</v>
      </c>
      <c r="O13" s="89" t="s">
        <v>285</v>
      </c>
      <c r="P13" s="89" t="s">
        <v>285</v>
      </c>
      <c r="Q13" s="89" t="s">
        <v>285</v>
      </c>
      <c r="R13" s="260" t="s">
        <v>285</v>
      </c>
      <c r="S13" s="507" t="s">
        <v>285</v>
      </c>
      <c r="T13" s="315" t="s">
        <v>285</v>
      </c>
    </row>
    <row r="14" spans="1:20" x14ac:dyDescent="0.25">
      <c r="A14" s="314"/>
      <c r="B14" s="475"/>
      <c r="C14" s="475"/>
      <c r="D14" s="475"/>
      <c r="E14" s="475"/>
      <c r="F14" s="475"/>
      <c r="G14" s="475"/>
      <c r="H14" s="477"/>
      <c r="I14" s="89"/>
      <c r="J14" s="89"/>
      <c r="K14" s="89"/>
      <c r="L14" s="89"/>
      <c r="M14" s="89"/>
      <c r="N14" s="89"/>
      <c r="O14" s="137"/>
      <c r="P14" s="137"/>
      <c r="Q14" s="137"/>
      <c r="R14" s="261"/>
      <c r="S14" s="7"/>
      <c r="T14" s="509"/>
    </row>
    <row r="15" spans="1:20" x14ac:dyDescent="0.25">
      <c r="A15" s="316"/>
      <c r="B15" s="6"/>
      <c r="C15" s="6"/>
      <c r="D15" s="6"/>
      <c r="E15" s="6"/>
      <c r="F15" s="6"/>
      <c r="G15" s="6"/>
      <c r="H15" s="6"/>
      <c r="I15" s="56"/>
      <c r="J15" s="6"/>
      <c r="K15" s="6"/>
      <c r="L15" s="6"/>
      <c r="M15" s="6"/>
      <c r="N15" s="6"/>
      <c r="O15" s="103"/>
      <c r="P15" s="103"/>
      <c r="Q15" s="103"/>
      <c r="R15" s="256"/>
      <c r="S15" s="7"/>
      <c r="T15" s="509"/>
    </row>
    <row r="16" spans="1:20" s="13" customFormat="1" x14ac:dyDescent="0.25">
      <c r="A16" s="317" t="s">
        <v>362</v>
      </c>
      <c r="B16" s="16"/>
      <c r="C16" s="39"/>
      <c r="D16" s="18"/>
      <c r="E16" s="27"/>
      <c r="F16" s="18"/>
      <c r="G16" s="181"/>
      <c r="H16" s="18"/>
      <c r="I16" s="18"/>
      <c r="J16" s="27"/>
      <c r="K16" s="18"/>
      <c r="L16" s="18"/>
      <c r="M16" s="18"/>
      <c r="N16" s="18"/>
      <c r="O16" s="18"/>
      <c r="P16" s="18"/>
      <c r="Q16" s="18"/>
      <c r="R16" s="262"/>
      <c r="S16" s="11"/>
      <c r="T16" s="510"/>
    </row>
    <row r="17" spans="1:20" x14ac:dyDescent="0.25">
      <c r="A17" s="318" t="s">
        <v>252</v>
      </c>
      <c r="B17" s="182"/>
      <c r="C17" s="183">
        <v>3300</v>
      </c>
      <c r="D17" s="184">
        <v>5000</v>
      </c>
      <c r="E17" s="91"/>
      <c r="F17" s="91"/>
      <c r="G17" s="185"/>
      <c r="H17" s="91">
        <f>G17*H7+G17</f>
        <v>0</v>
      </c>
      <c r="I17" s="93">
        <f>H17*I7+H17</f>
        <v>0</v>
      </c>
      <c r="J17" s="91">
        <f>I17*J7+I17</f>
        <v>0</v>
      </c>
      <c r="K17" s="134" t="s">
        <v>322</v>
      </c>
      <c r="L17" s="6"/>
      <c r="M17" s="62">
        <v>6130.1</v>
      </c>
      <c r="N17" s="61">
        <v>6424.3448000000008</v>
      </c>
      <c r="O17" s="152">
        <v>6707.0159712000004</v>
      </c>
      <c r="P17" s="131">
        <v>7000</v>
      </c>
      <c r="Q17" s="131">
        <f>P17*4.5%+'OUTDOOR ADVERTISING'!P17</f>
        <v>7315</v>
      </c>
      <c r="R17" s="263">
        <f>Q17*R3+Q17</f>
        <v>7585.6549999999997</v>
      </c>
      <c r="S17" s="9">
        <f>R17*S3+R17</f>
        <v>7835.9816149999997</v>
      </c>
      <c r="T17" s="511">
        <f>S17*T3+S17</f>
        <v>8086.73302668</v>
      </c>
    </row>
    <row r="18" spans="1:20" ht="16.5" thickBot="1" x14ac:dyDescent="0.3">
      <c r="A18" s="319" t="s">
        <v>281</v>
      </c>
      <c r="B18" s="320"/>
      <c r="C18" s="321"/>
      <c r="D18" s="322">
        <v>2000</v>
      </c>
      <c r="E18" s="323"/>
      <c r="F18" s="323"/>
      <c r="G18" s="324"/>
      <c r="H18" s="323">
        <f>G18*H7+G18</f>
        <v>0</v>
      </c>
      <c r="I18" s="325">
        <f>H18*I7+H18</f>
        <v>0</v>
      </c>
      <c r="J18" s="323">
        <f>I18*J7+I18</f>
        <v>0</v>
      </c>
      <c r="K18" s="326" t="s">
        <v>322</v>
      </c>
      <c r="L18" s="327"/>
      <c r="M18" s="328">
        <v>2389.6999999999998</v>
      </c>
      <c r="N18" s="329">
        <v>2504.4055999999996</v>
      </c>
      <c r="O18" s="330">
        <v>2614.5994463999996</v>
      </c>
      <c r="P18" s="331">
        <v>2700</v>
      </c>
      <c r="Q18" s="331">
        <f>P18*4.5%+P18</f>
        <v>2821.5</v>
      </c>
      <c r="R18" s="332">
        <f>Q18*R3+Q18</f>
        <v>2925.8955000000001</v>
      </c>
      <c r="S18" s="512">
        <f>R18*S3+R18</f>
        <v>3022.4500515</v>
      </c>
      <c r="T18" s="513">
        <f>S18*T3+S18</f>
        <v>3119.168453148</v>
      </c>
    </row>
  </sheetData>
  <customSheetViews>
    <customSheetView guid="{4C9718BF-61F1-41C2-A52E-B816D4DE591F}" hiddenColumns="1">
      <pane xSplit="1" topLeftCell="B1" activePane="topRight" state="frozen"/>
      <selection pane="topRight" activeCell="N1" sqref="N1:O1048576"/>
      <pageMargins left="0.7" right="0.7" top="0.75" bottom="0.75" header="0.3" footer="0.3"/>
      <pageSetup orientation="landscape" horizontalDpi="4294967294" verticalDpi="4294967294" r:id="rId1"/>
    </customSheetView>
    <customSheetView guid="{56511514-C106-4A14-9D9B-2736F085355C}" showPageBreaks="1" hiddenColumns="1" view="pageBreakPreview">
      <pane xSplit="1" topLeftCell="B1" activePane="topRight" state="frozen"/>
      <selection pane="topRight" activeCell="S2" sqref="S2"/>
      <pageMargins left="0.7" right="0.7" top="0.75" bottom="0.75" header="0.3" footer="0.3"/>
      <pageSetup scale="83" orientation="landscape" horizontalDpi="4294967294" verticalDpi="4294967294" r:id="rId2"/>
    </customSheetView>
  </customSheetViews>
  <mergeCells count="10">
    <mergeCell ref="B13:G13"/>
    <mergeCell ref="A1:G1"/>
    <mergeCell ref="B9:G9"/>
    <mergeCell ref="B11:G11"/>
    <mergeCell ref="B7:G7"/>
    <mergeCell ref="B8:G8"/>
    <mergeCell ref="B12:G12"/>
    <mergeCell ref="A2:E2"/>
    <mergeCell ref="B5:G5"/>
    <mergeCell ref="B6:G6"/>
  </mergeCells>
  <pageMargins left="0.7" right="0.7" top="0.75" bottom="0.75" header="0.3" footer="0.3"/>
  <pageSetup orientation="landscape" horizontalDpi="4294967294" verticalDpi="4294967294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6"/>
  <sheetViews>
    <sheetView zoomScaleNormal="100" zoomScaleSheetLayoutView="100" workbookViewId="0">
      <pane xSplit="9" topLeftCell="J1" activePane="topRight" state="frozen"/>
      <selection pane="topRight" activeCell="N16" sqref="N16"/>
    </sheetView>
  </sheetViews>
  <sheetFormatPr defaultRowHeight="15.75" x14ac:dyDescent="0.25"/>
  <cols>
    <col min="1" max="1" width="43.7109375" customWidth="1"/>
    <col min="2" max="2" width="23.5703125" hidden="1" customWidth="1"/>
    <col min="3" max="3" width="33.42578125" hidden="1" customWidth="1"/>
    <col min="4" max="4" width="28.7109375" style="26" hidden="1" customWidth="1"/>
    <col min="5" max="5" width="27" hidden="1" customWidth="1"/>
    <col min="6" max="6" width="15.5703125" hidden="1" customWidth="1"/>
    <col min="7" max="7" width="13.28515625" style="66" hidden="1" customWidth="1"/>
    <col min="8" max="8" width="17.42578125" style="205" hidden="1" customWidth="1"/>
    <col min="9" max="9" width="14.85546875" style="198" hidden="1" customWidth="1"/>
    <col min="10" max="10" width="14.85546875" style="205" hidden="1" customWidth="1"/>
    <col min="11" max="11" width="16.140625" style="290" customWidth="1"/>
    <col min="12" max="12" width="14.7109375" style="291" customWidth="1"/>
    <col min="13" max="13" width="13.28515625" style="300" customWidth="1"/>
    <col min="14" max="14" width="16.85546875" customWidth="1"/>
  </cols>
  <sheetData>
    <row r="1" spans="1:14" ht="19.5" thickBot="1" x14ac:dyDescent="0.35">
      <c r="A1" s="98" t="s">
        <v>479</v>
      </c>
      <c r="B1" s="53"/>
      <c r="D1" s="333"/>
      <c r="H1" s="333"/>
      <c r="I1" s="334"/>
    </row>
    <row r="2" spans="1:14" s="54" customFormat="1" ht="18.75" x14ac:dyDescent="0.3">
      <c r="A2" s="337" t="s">
        <v>73</v>
      </c>
      <c r="B2" s="304" t="s">
        <v>215</v>
      </c>
      <c r="C2" s="304" t="s">
        <v>273</v>
      </c>
      <c r="D2" s="338" t="s">
        <v>297</v>
      </c>
      <c r="E2" s="304" t="s">
        <v>307</v>
      </c>
      <c r="F2" s="304" t="s">
        <v>308</v>
      </c>
      <c r="G2" s="339" t="s">
        <v>311</v>
      </c>
      <c r="H2" s="340" t="s">
        <v>313</v>
      </c>
      <c r="I2" s="341" t="s">
        <v>319</v>
      </c>
      <c r="J2" s="342" t="s">
        <v>323</v>
      </c>
      <c r="K2" s="342" t="s">
        <v>355</v>
      </c>
      <c r="L2" s="343" t="s">
        <v>372</v>
      </c>
      <c r="M2" s="342" t="s">
        <v>429</v>
      </c>
      <c r="N2" s="344" t="s">
        <v>477</v>
      </c>
    </row>
    <row r="3" spans="1:14" s="97" customFormat="1" ht="22.5" customHeight="1" x14ac:dyDescent="0.25">
      <c r="A3" s="345" t="s">
        <v>18</v>
      </c>
      <c r="B3" s="127"/>
      <c r="C3" s="127"/>
      <c r="D3" s="127"/>
      <c r="E3" s="103"/>
      <c r="F3" s="103"/>
      <c r="G3" s="335"/>
      <c r="H3" s="204"/>
      <c r="I3" s="204"/>
      <c r="J3" s="204"/>
      <c r="K3" s="292"/>
      <c r="L3" s="293"/>
      <c r="M3" s="529"/>
      <c r="N3" s="531"/>
    </row>
    <row r="4" spans="1:14" ht="22.5" customHeight="1" x14ac:dyDescent="0.25">
      <c r="A4" s="346" t="s">
        <v>312</v>
      </c>
      <c r="B4" s="6"/>
      <c r="C4" s="6"/>
      <c r="D4" s="71"/>
      <c r="E4" s="72">
        <v>5.6000000000000001E-2</v>
      </c>
      <c r="F4" s="78">
        <v>4.4999999999999998E-2</v>
      </c>
      <c r="G4" s="78">
        <v>3.9E-2</v>
      </c>
      <c r="H4" s="200">
        <v>4.8000000000000001E-2</v>
      </c>
      <c r="I4" s="200">
        <v>5.2999999999999999E-2</v>
      </c>
      <c r="J4" s="200">
        <v>4.9000000000000002E-2</v>
      </c>
      <c r="K4" s="294">
        <v>4.2999999999999997E-2</v>
      </c>
      <c r="L4" s="295">
        <v>3.6999999999999998E-2</v>
      </c>
      <c r="M4" s="295">
        <v>3.3000000000000002E-2</v>
      </c>
      <c r="N4" s="532">
        <v>3.2000000000000001E-2</v>
      </c>
    </row>
    <row r="5" spans="1:14" ht="17.25" customHeight="1" x14ac:dyDescent="0.25">
      <c r="A5" s="347" t="s">
        <v>19</v>
      </c>
      <c r="B5" s="26">
        <v>5.0022671999999995E-3</v>
      </c>
      <c r="C5" s="26">
        <v>4.0000000000000001E-3</v>
      </c>
      <c r="D5" s="26">
        <f t="shared" ref="D5:D12" si="0">C5*5.3%+C5</f>
        <v>4.2120000000000005E-3</v>
      </c>
      <c r="E5" s="26">
        <f>D5*5.6%+D5</f>
        <v>4.4478720000000003E-3</v>
      </c>
      <c r="F5" s="26">
        <f t="shared" ref="F5:F12" si="1">E5*4.5%+E5</f>
        <v>4.6480262400000003E-3</v>
      </c>
      <c r="G5" s="67">
        <f t="shared" ref="G5:L5" si="2">F5*G4+F5</f>
        <v>4.82929926336E-3</v>
      </c>
      <c r="H5" s="26">
        <f t="shared" si="2"/>
        <v>5.0611056280012801E-3</v>
      </c>
      <c r="I5" s="336">
        <f t="shared" si="2"/>
        <v>5.3293442262853478E-3</v>
      </c>
      <c r="J5" s="26">
        <f t="shared" si="2"/>
        <v>5.5904820933733298E-3</v>
      </c>
      <c r="K5" s="292">
        <f>J5*K4+J5</f>
        <v>5.8308728233883826E-3</v>
      </c>
      <c r="L5" s="296">
        <f t="shared" si="2"/>
        <v>6.0466151178537528E-3</v>
      </c>
      <c r="M5" s="292">
        <f>L5*M4+L5</f>
        <v>6.2461534167429266E-3</v>
      </c>
      <c r="N5" s="533">
        <f>M5*N4+M5</f>
        <v>6.4460303260787007E-3</v>
      </c>
    </row>
    <row r="6" spans="1:14" ht="15.75" customHeight="1" x14ac:dyDescent="0.25">
      <c r="A6" s="347" t="s">
        <v>20</v>
      </c>
      <c r="B6" s="26">
        <v>2.5011336000000002E-2</v>
      </c>
      <c r="C6" s="26">
        <v>0.02</v>
      </c>
      <c r="D6" s="26">
        <f t="shared" si="0"/>
        <v>2.1059999999999999E-2</v>
      </c>
      <c r="E6" s="26">
        <f t="shared" ref="E6:E12" si="3">D6*5.6%+D6</f>
        <v>2.223936E-2</v>
      </c>
      <c r="F6" s="26">
        <f t="shared" si="1"/>
        <v>2.32401312E-2</v>
      </c>
      <c r="G6" s="67">
        <f t="shared" ref="G6:L6" si="4">F6*G4+F6</f>
        <v>2.4146496316799999E-2</v>
      </c>
      <c r="H6" s="26">
        <f t="shared" si="4"/>
        <v>2.53055281400064E-2</v>
      </c>
      <c r="I6" s="336">
        <f t="shared" si="4"/>
        <v>2.6646721131426739E-2</v>
      </c>
      <c r="J6" s="26">
        <f t="shared" si="4"/>
        <v>2.795241046686665E-2</v>
      </c>
      <c r="K6" s="292">
        <f>J6*K4+J6</f>
        <v>2.9154364116941917E-2</v>
      </c>
      <c r="L6" s="296">
        <f t="shared" si="4"/>
        <v>3.0233075589268767E-2</v>
      </c>
      <c r="M6" s="292">
        <f>L6*M4+L6</f>
        <v>3.1230767083714635E-2</v>
      </c>
      <c r="N6" s="533">
        <f>M6*N4+M6</f>
        <v>3.2230151630393507E-2</v>
      </c>
    </row>
    <row r="7" spans="1:14" ht="15.75" customHeight="1" x14ac:dyDescent="0.25">
      <c r="A7" s="347" t="s">
        <v>79</v>
      </c>
      <c r="B7" s="26">
        <v>7.3366585599999997E-3</v>
      </c>
      <c r="C7" s="26">
        <v>5.8999999999999999E-3</v>
      </c>
      <c r="D7" s="26">
        <f t="shared" si="0"/>
        <v>6.2126999999999998E-3</v>
      </c>
      <c r="E7" s="26">
        <f t="shared" si="3"/>
        <v>6.5606112000000001E-3</v>
      </c>
      <c r="F7" s="26">
        <f t="shared" si="1"/>
        <v>6.8558387040000002E-3</v>
      </c>
      <c r="G7" s="67">
        <f t="shared" ref="G7:L7" si="5">F7*G4+F7</f>
        <v>7.1232164134560003E-3</v>
      </c>
      <c r="H7" s="26">
        <f t="shared" si="5"/>
        <v>7.4651308013018881E-3</v>
      </c>
      <c r="I7" s="336">
        <f t="shared" si="5"/>
        <v>7.860782733770888E-3</v>
      </c>
      <c r="J7" s="26">
        <f t="shared" si="5"/>
        <v>8.2459610877256614E-3</v>
      </c>
      <c r="K7" s="292">
        <f>J7*K4+J7</f>
        <v>8.600537414497865E-3</v>
      </c>
      <c r="L7" s="296">
        <f t="shared" si="5"/>
        <v>8.9187572988342866E-3</v>
      </c>
      <c r="M7" s="292">
        <f>L7*M4+L7</f>
        <v>9.2130762896958183E-3</v>
      </c>
      <c r="N7" s="533">
        <f>M7*N4+M7</f>
        <v>9.5078947309660839E-3</v>
      </c>
    </row>
    <row r="8" spans="1:14" ht="14.25" customHeight="1" x14ac:dyDescent="0.25">
      <c r="A8" s="347" t="s">
        <v>80</v>
      </c>
      <c r="B8" s="26">
        <v>8.6467761600000012E-3</v>
      </c>
      <c r="C8" s="26">
        <v>6.8999999999999999E-3</v>
      </c>
      <c r="D8" s="26">
        <f t="shared" si="0"/>
        <v>7.2656999999999999E-3</v>
      </c>
      <c r="E8" s="26">
        <f t="shared" si="3"/>
        <v>7.6725791999999998E-3</v>
      </c>
      <c r="F8" s="26">
        <f t="shared" si="1"/>
        <v>8.0178452639999998E-3</v>
      </c>
      <c r="G8" s="67">
        <f t="shared" ref="G8:L8" si="6">F8*G4+F8</f>
        <v>8.3305412292959992E-3</v>
      </c>
      <c r="H8" s="26">
        <f t="shared" si="6"/>
        <v>8.7304072083022079E-3</v>
      </c>
      <c r="I8" s="336">
        <f t="shared" si="6"/>
        <v>9.1931187903422241E-3</v>
      </c>
      <c r="J8" s="26">
        <f t="shared" si="6"/>
        <v>9.6435816110689923E-3</v>
      </c>
      <c r="K8" s="292">
        <f>J8*K4+J8</f>
        <v>1.005825562034496E-2</v>
      </c>
      <c r="L8" s="296">
        <f t="shared" si="6"/>
        <v>1.0430411078297723E-2</v>
      </c>
      <c r="M8" s="292">
        <f>L8*M4+L8</f>
        <v>1.0774614643881547E-2</v>
      </c>
      <c r="N8" s="533">
        <f>M8*N4+M8</f>
        <v>1.1119402312485756E-2</v>
      </c>
    </row>
    <row r="9" spans="1:14" ht="16.5" customHeight="1" x14ac:dyDescent="0.25">
      <c r="A9" s="347" t="s">
        <v>21</v>
      </c>
      <c r="B9" s="26">
        <v>1.2505667999999999E-3</v>
      </c>
      <c r="C9" s="26">
        <v>1E-3</v>
      </c>
      <c r="D9" s="26">
        <f t="shared" si="0"/>
        <v>1.0530000000000001E-3</v>
      </c>
      <c r="E9" s="26">
        <f t="shared" si="3"/>
        <v>1.1119680000000001E-3</v>
      </c>
      <c r="F9" s="26">
        <f t="shared" si="1"/>
        <v>1.1620065600000001E-3</v>
      </c>
      <c r="G9" s="67">
        <f t="shared" ref="G9:L9" si="7">F9*G4+F9</f>
        <v>1.20732481584E-3</v>
      </c>
      <c r="H9" s="26">
        <f t="shared" si="7"/>
        <v>1.26527640700032E-3</v>
      </c>
      <c r="I9" s="336">
        <f t="shared" si="7"/>
        <v>1.332336056571337E-3</v>
      </c>
      <c r="J9" s="26">
        <f t="shared" si="7"/>
        <v>1.3976205233433325E-3</v>
      </c>
      <c r="K9" s="292">
        <f>J9*K4+J9</f>
        <v>1.4577182058470957E-3</v>
      </c>
      <c r="L9" s="296">
        <f t="shared" si="7"/>
        <v>1.5116537794634382E-3</v>
      </c>
      <c r="M9" s="292">
        <f>L9*M4+L9</f>
        <v>1.5615383541857316E-3</v>
      </c>
      <c r="N9" s="533">
        <f>M9*N4+M9</f>
        <v>1.6115075815196752E-3</v>
      </c>
    </row>
    <row r="10" spans="1:14" s="13" customFormat="1" ht="18" customHeight="1" x14ac:dyDescent="0.25">
      <c r="A10" s="348" t="s">
        <v>22</v>
      </c>
      <c r="B10" s="49">
        <v>7.3000000000000001E-3</v>
      </c>
      <c r="C10" s="49">
        <v>5.8999999999999999E-3</v>
      </c>
      <c r="D10" s="26">
        <f t="shared" si="0"/>
        <v>6.2126999999999998E-3</v>
      </c>
      <c r="E10" s="26">
        <f t="shared" si="3"/>
        <v>6.5606112000000001E-3</v>
      </c>
      <c r="F10" s="26">
        <f t="shared" si="1"/>
        <v>6.8558387040000002E-3</v>
      </c>
      <c r="G10" s="67">
        <f t="shared" ref="G10:L10" si="8">F10*G4+F10</f>
        <v>7.1232164134560003E-3</v>
      </c>
      <c r="H10" s="26">
        <f t="shared" si="8"/>
        <v>7.4651308013018881E-3</v>
      </c>
      <c r="I10" s="336">
        <f t="shared" si="8"/>
        <v>7.860782733770888E-3</v>
      </c>
      <c r="J10" s="26">
        <f t="shared" si="8"/>
        <v>8.2459610877256614E-3</v>
      </c>
      <c r="K10" s="292">
        <f>J10*K4+J10</f>
        <v>8.600537414497865E-3</v>
      </c>
      <c r="L10" s="296">
        <f t="shared" si="8"/>
        <v>8.9187572988342866E-3</v>
      </c>
      <c r="M10" s="292">
        <f>L10*M4+L10</f>
        <v>9.2130762896958183E-3</v>
      </c>
      <c r="N10" s="534">
        <f>M10*N4+M10</f>
        <v>9.5078947309660839E-3</v>
      </c>
    </row>
    <row r="11" spans="1:14" ht="19.5" customHeight="1" x14ac:dyDescent="0.25">
      <c r="A11" s="347" t="s">
        <v>365</v>
      </c>
      <c r="B11" s="26">
        <v>7.3366585599999997E-3</v>
      </c>
      <c r="C11" s="26">
        <v>5.8999999999999999E-3</v>
      </c>
      <c r="D11" s="26">
        <f t="shared" si="0"/>
        <v>6.2126999999999998E-3</v>
      </c>
      <c r="E11" s="26">
        <f t="shared" si="3"/>
        <v>6.5606112000000001E-3</v>
      </c>
      <c r="F11" s="26">
        <f t="shared" si="1"/>
        <v>6.8558387040000002E-3</v>
      </c>
      <c r="G11" s="67">
        <f t="shared" ref="G11:L11" si="9">F11*G4+F11</f>
        <v>7.1232164134560003E-3</v>
      </c>
      <c r="H11" s="26">
        <f t="shared" si="9"/>
        <v>7.4651308013018881E-3</v>
      </c>
      <c r="I11" s="336">
        <f t="shared" si="9"/>
        <v>7.860782733770888E-3</v>
      </c>
      <c r="J11" s="49">
        <f t="shared" si="9"/>
        <v>8.2459610877256614E-3</v>
      </c>
      <c r="K11" s="292">
        <f>J11*K4+J11</f>
        <v>8.600537414497865E-3</v>
      </c>
      <c r="L11" s="296">
        <f t="shared" si="9"/>
        <v>8.9187572988342866E-3</v>
      </c>
      <c r="M11" s="292">
        <f>L11*M4+L11</f>
        <v>9.2130762896958183E-3</v>
      </c>
      <c r="N11" s="533">
        <f>M11/N4+M11</f>
        <v>0.29712171034269014</v>
      </c>
    </row>
    <row r="12" spans="1:14" ht="21" customHeight="1" x14ac:dyDescent="0.25">
      <c r="A12" s="347" t="s">
        <v>366</v>
      </c>
      <c r="B12" s="26">
        <v>8.6467761600000012E-3</v>
      </c>
      <c r="C12" s="26">
        <v>6.8999999999999999E-3</v>
      </c>
      <c r="D12" s="26">
        <f t="shared" si="0"/>
        <v>7.2656999999999999E-3</v>
      </c>
      <c r="E12" s="26">
        <f t="shared" si="3"/>
        <v>7.6725791999999998E-3</v>
      </c>
      <c r="F12" s="26">
        <f t="shared" si="1"/>
        <v>8.0178452639999998E-3</v>
      </c>
      <c r="G12" s="67">
        <f t="shared" ref="G12:L12" si="10">F12*G4+F12</f>
        <v>8.3305412292959992E-3</v>
      </c>
      <c r="H12" s="26">
        <f t="shared" si="10"/>
        <v>8.7304072083022079E-3</v>
      </c>
      <c r="I12" s="336">
        <f t="shared" si="10"/>
        <v>9.1931187903422241E-3</v>
      </c>
      <c r="J12" s="26">
        <f t="shared" si="10"/>
        <v>9.6435816110689923E-3</v>
      </c>
      <c r="K12" s="292">
        <f>J12*K4+J12</f>
        <v>1.005825562034496E-2</v>
      </c>
      <c r="L12" s="296">
        <f t="shared" si="10"/>
        <v>1.0430411078297723E-2</v>
      </c>
      <c r="M12" s="292">
        <f>L12*M4+L12</f>
        <v>1.0774614643881547E-2</v>
      </c>
      <c r="N12" s="533">
        <f>M12*N4+M12</f>
        <v>1.1119402312485756E-2</v>
      </c>
    </row>
    <row r="13" spans="1:14" x14ac:dyDescent="0.25">
      <c r="A13" s="349" t="s">
        <v>217</v>
      </c>
      <c r="B13" s="9">
        <v>800</v>
      </c>
      <c r="C13" s="9">
        <v>800</v>
      </c>
      <c r="D13" s="9">
        <v>800</v>
      </c>
      <c r="E13" s="9">
        <v>800</v>
      </c>
      <c r="F13" s="9">
        <v>800</v>
      </c>
      <c r="G13" s="9">
        <v>800</v>
      </c>
      <c r="H13" s="9">
        <v>800</v>
      </c>
      <c r="I13" s="9">
        <v>800</v>
      </c>
      <c r="J13" s="9">
        <v>1327</v>
      </c>
      <c r="K13" s="297">
        <v>1393</v>
      </c>
      <c r="L13" s="298">
        <v>1463</v>
      </c>
      <c r="M13" s="530">
        <v>1536</v>
      </c>
      <c r="N13" s="536">
        <f>M13*N4+M13</f>
        <v>1585.152</v>
      </c>
    </row>
    <row r="14" spans="1:14" x14ac:dyDescent="0.25">
      <c r="A14" s="351" t="s">
        <v>218</v>
      </c>
      <c r="B14" s="9">
        <v>2000</v>
      </c>
      <c r="C14" s="9">
        <v>2000</v>
      </c>
      <c r="D14" s="9">
        <v>2000</v>
      </c>
      <c r="E14" s="9">
        <v>2000</v>
      </c>
      <c r="F14" s="9">
        <v>2000</v>
      </c>
      <c r="G14" s="9">
        <v>2000</v>
      </c>
      <c r="H14" s="9">
        <v>2000</v>
      </c>
      <c r="I14" s="9">
        <v>2000</v>
      </c>
      <c r="J14" s="9">
        <v>3318</v>
      </c>
      <c r="K14" s="297">
        <v>3484</v>
      </c>
      <c r="L14" s="298">
        <v>3658</v>
      </c>
      <c r="M14" s="530">
        <v>3841</v>
      </c>
      <c r="N14" s="536">
        <f>M14*N4+M14</f>
        <v>3963.9119999999998</v>
      </c>
    </row>
    <row r="15" spans="1:14" x14ac:dyDescent="0.25">
      <c r="A15" s="351" t="s">
        <v>219</v>
      </c>
      <c r="B15" s="9">
        <v>5000</v>
      </c>
      <c r="C15" s="9">
        <v>5000</v>
      </c>
      <c r="D15" s="9">
        <v>5000</v>
      </c>
      <c r="E15" s="9">
        <v>5000</v>
      </c>
      <c r="F15" s="9">
        <v>5000</v>
      </c>
      <c r="G15" s="9">
        <v>5000</v>
      </c>
      <c r="H15" s="9">
        <v>5000</v>
      </c>
      <c r="I15" s="9">
        <v>5000</v>
      </c>
      <c r="J15" s="9">
        <v>8296</v>
      </c>
      <c r="K15" s="297">
        <v>8711</v>
      </c>
      <c r="L15" s="298">
        <v>9147</v>
      </c>
      <c r="M15" s="530">
        <v>9604</v>
      </c>
      <c r="N15" s="536">
        <f>M15*N4+M15</f>
        <v>9911.3279999999995</v>
      </c>
    </row>
    <row r="16" spans="1:14" x14ac:dyDescent="0.25">
      <c r="A16" s="352" t="s">
        <v>184</v>
      </c>
      <c r="B16" s="15">
        <v>0.1</v>
      </c>
      <c r="C16" s="15">
        <f>B16</f>
        <v>0.1</v>
      </c>
      <c r="D16" s="15">
        <f>C16</f>
        <v>0.1</v>
      </c>
      <c r="E16" s="15">
        <f t="shared" ref="E16:J16" si="11">D16</f>
        <v>0.1</v>
      </c>
      <c r="F16" s="15">
        <f>E16</f>
        <v>0.1</v>
      </c>
      <c r="G16" s="15">
        <f t="shared" si="11"/>
        <v>0.1</v>
      </c>
      <c r="H16" s="15">
        <f t="shared" si="11"/>
        <v>0.1</v>
      </c>
      <c r="I16" s="15">
        <f t="shared" si="11"/>
        <v>0.1</v>
      </c>
      <c r="J16" s="15">
        <f t="shared" si="11"/>
        <v>0.1</v>
      </c>
      <c r="K16" s="299">
        <f>J16</f>
        <v>0.1</v>
      </c>
      <c r="L16" s="299">
        <f t="shared" ref="L16:M16" si="12">K16</f>
        <v>0.1</v>
      </c>
      <c r="M16" s="299">
        <f t="shared" si="12"/>
        <v>0.1</v>
      </c>
      <c r="N16" s="537">
        <v>0.1</v>
      </c>
    </row>
    <row r="17" spans="1:14" x14ac:dyDescent="0.25">
      <c r="A17" s="352"/>
      <c r="B17" s="15"/>
      <c r="C17" s="15"/>
      <c r="D17" s="15"/>
      <c r="E17" s="6"/>
      <c r="F17" s="6"/>
      <c r="G17" s="67"/>
      <c r="H17" s="26"/>
      <c r="I17" s="7"/>
      <c r="J17" s="26"/>
      <c r="K17" s="292"/>
      <c r="L17" s="293"/>
      <c r="M17" s="530"/>
      <c r="N17" s="535"/>
    </row>
    <row r="18" spans="1:14" s="97" customFormat="1" x14ac:dyDescent="0.25">
      <c r="A18" s="352"/>
      <c r="B18" s="25"/>
      <c r="C18" s="25"/>
      <c r="D18" s="25"/>
      <c r="E18" s="25"/>
      <c r="F18" s="25"/>
      <c r="G18" s="25"/>
      <c r="H18" s="25"/>
      <c r="I18" s="25"/>
      <c r="J18" s="204"/>
      <c r="K18" s="292"/>
      <c r="L18" s="293"/>
      <c r="M18" s="530"/>
      <c r="N18" s="538"/>
    </row>
    <row r="19" spans="1:14" s="97" customFormat="1" x14ac:dyDescent="0.25">
      <c r="A19" s="352" t="s">
        <v>294</v>
      </c>
      <c r="B19" s="104">
        <v>15</v>
      </c>
      <c r="C19" s="104">
        <v>15</v>
      </c>
      <c r="D19" s="104">
        <v>15</v>
      </c>
      <c r="E19" s="104">
        <v>15</v>
      </c>
      <c r="F19" s="104">
        <v>15</v>
      </c>
      <c r="G19" s="104">
        <v>15</v>
      </c>
      <c r="H19" s="25">
        <v>15</v>
      </c>
      <c r="I19" s="25">
        <v>15</v>
      </c>
      <c r="J19" s="25">
        <v>15</v>
      </c>
      <c r="K19" s="297">
        <v>15</v>
      </c>
      <c r="L19" s="297">
        <v>15</v>
      </c>
      <c r="M19" s="530">
        <v>15</v>
      </c>
      <c r="N19" s="350">
        <v>15</v>
      </c>
    </row>
    <row r="20" spans="1:14" s="97" customFormat="1" ht="30" x14ac:dyDescent="0.25">
      <c r="A20" s="352" t="s">
        <v>193</v>
      </c>
      <c r="B20" s="104" t="s">
        <v>186</v>
      </c>
      <c r="C20" s="104" t="s">
        <v>186</v>
      </c>
      <c r="D20" s="204" t="str">
        <f>C20</f>
        <v>Free</v>
      </c>
      <c r="E20" s="103"/>
      <c r="F20" s="103"/>
      <c r="G20" s="265"/>
      <c r="H20" s="204" t="s">
        <v>186</v>
      </c>
      <c r="I20" s="204" t="s">
        <v>186</v>
      </c>
      <c r="J20" s="204" t="s">
        <v>186</v>
      </c>
      <c r="K20" s="292" t="s">
        <v>186</v>
      </c>
      <c r="L20" s="292" t="s">
        <v>186</v>
      </c>
      <c r="M20" s="529"/>
      <c r="N20" s="538"/>
    </row>
    <row r="21" spans="1:14" x14ac:dyDescent="0.25">
      <c r="A21" s="316"/>
      <c r="B21" s="6"/>
      <c r="C21" s="6"/>
      <c r="E21" s="6"/>
      <c r="F21" s="6"/>
      <c r="G21" s="67"/>
      <c r="H21" s="26"/>
      <c r="I21" s="7"/>
      <c r="J21" s="26"/>
      <c r="K21" s="292"/>
      <c r="L21" s="293"/>
      <c r="M21" s="529"/>
      <c r="N21" s="535"/>
    </row>
    <row r="22" spans="1:14" x14ac:dyDescent="0.25">
      <c r="A22" s="317" t="s">
        <v>52</v>
      </c>
      <c r="B22" s="6"/>
      <c r="C22" s="6"/>
      <c r="E22" s="6"/>
      <c r="F22" s="6"/>
      <c r="G22" s="67"/>
      <c r="H22" s="26"/>
      <c r="I22" s="7"/>
      <c r="J22" s="26"/>
      <c r="K22" s="292"/>
      <c r="L22" s="293"/>
      <c r="M22" s="529"/>
      <c r="N22" s="535"/>
    </row>
    <row r="23" spans="1:14" x14ac:dyDescent="0.25">
      <c r="A23" s="318" t="s">
        <v>84</v>
      </c>
      <c r="B23" s="8">
        <v>250</v>
      </c>
      <c r="C23" s="8">
        <v>250</v>
      </c>
      <c r="D23" s="8">
        <v>250</v>
      </c>
      <c r="E23" s="8">
        <v>250</v>
      </c>
      <c r="F23" s="8">
        <v>250</v>
      </c>
      <c r="G23" s="8">
        <v>250</v>
      </c>
      <c r="H23" s="8">
        <v>250</v>
      </c>
      <c r="I23" s="8">
        <v>250</v>
      </c>
      <c r="J23" s="8">
        <v>250</v>
      </c>
      <c r="K23" s="298">
        <v>250</v>
      </c>
      <c r="L23" s="298">
        <v>250</v>
      </c>
      <c r="M23" s="298">
        <v>250</v>
      </c>
      <c r="N23" s="353">
        <v>250</v>
      </c>
    </row>
    <row r="24" spans="1:14" x14ac:dyDescent="0.25">
      <c r="A24" s="318" t="s">
        <v>85</v>
      </c>
      <c r="B24" s="8">
        <v>350</v>
      </c>
      <c r="C24" s="8">
        <v>350</v>
      </c>
      <c r="D24" s="8">
        <v>350</v>
      </c>
      <c r="E24" s="8">
        <v>350</v>
      </c>
      <c r="F24" s="8">
        <v>350</v>
      </c>
      <c r="G24" s="8">
        <v>350</v>
      </c>
      <c r="H24" s="8">
        <v>350</v>
      </c>
      <c r="I24" s="8">
        <v>350</v>
      </c>
      <c r="J24" s="8">
        <v>350</v>
      </c>
      <c r="K24" s="298">
        <v>350</v>
      </c>
      <c r="L24" s="298">
        <v>350</v>
      </c>
      <c r="M24" s="298">
        <v>350</v>
      </c>
      <c r="N24" s="353">
        <v>350</v>
      </c>
    </row>
    <row r="25" spans="1:14" ht="16.5" thickBot="1" x14ac:dyDescent="0.3">
      <c r="A25" s="319" t="s">
        <v>53</v>
      </c>
      <c r="B25" s="354">
        <v>400</v>
      </c>
      <c r="C25" s="354">
        <v>400</v>
      </c>
      <c r="D25" s="354">
        <v>400</v>
      </c>
      <c r="E25" s="354">
        <v>400</v>
      </c>
      <c r="F25" s="354">
        <v>400</v>
      </c>
      <c r="G25" s="354">
        <v>400</v>
      </c>
      <c r="H25" s="354">
        <v>400</v>
      </c>
      <c r="I25" s="354">
        <v>400</v>
      </c>
      <c r="J25" s="354">
        <v>400</v>
      </c>
      <c r="K25" s="355">
        <v>400</v>
      </c>
      <c r="L25" s="355">
        <v>400</v>
      </c>
      <c r="M25" s="355">
        <v>400</v>
      </c>
      <c r="N25" s="356">
        <v>400</v>
      </c>
    </row>
    <row r="26" spans="1:14" x14ac:dyDescent="0.25">
      <c r="D26" s="130"/>
    </row>
  </sheetData>
  <customSheetViews>
    <customSheetView guid="{4C9718BF-61F1-41C2-A52E-B816D4DE591F}" hiddenColumns="1">
      <pane xSplit="8" topLeftCell="J1" activePane="topRight" state="frozen"/>
      <selection pane="topRight" activeCell="R12" sqref="R12"/>
      <pageMargins left="0.7" right="0.7" top="0.75" bottom="0.75" header="0.3" footer="0.3"/>
      <pageSetup orientation="landscape" verticalDpi="4294967293" r:id="rId1"/>
    </customSheetView>
    <customSheetView guid="{56511514-C106-4A14-9D9B-2736F085355C}" showPageBreaks="1" printArea="1" hiddenColumns="1" view="pageBreakPreview" topLeftCell="A10">
      <pane xSplit="8" topLeftCell="J1" activePane="topRight" state="frozen"/>
      <selection pane="topRight" activeCell="M18" sqref="M18"/>
      <rowBreaks count="1" manualBreakCount="1">
        <brk id="24" max="16383" man="1"/>
      </rowBreaks>
      <pageMargins left="0.7" right="0.7" top="0.75" bottom="0.75" header="0.3" footer="0.3"/>
      <pageSetup orientation="landscape" horizontalDpi="4294967294" verticalDpi="4294967294" r:id="rId2"/>
    </customSheetView>
  </customSheetViews>
  <pageMargins left="0.7" right="0.7" top="0.75" bottom="0.75" header="0.3" footer="0.3"/>
  <pageSetup orientation="landscape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98"/>
  <sheetViews>
    <sheetView tabSelected="1" zoomScaleNormal="100" zoomScaleSheetLayoutView="100" workbookViewId="0">
      <selection activeCell="L2" sqref="L2"/>
    </sheetView>
  </sheetViews>
  <sheetFormatPr defaultRowHeight="15" x14ac:dyDescent="0.25"/>
  <cols>
    <col min="1" max="1" width="20.42578125" customWidth="1"/>
    <col min="2" max="2" width="11.7109375" customWidth="1"/>
    <col min="5" max="5" width="9.140625" customWidth="1"/>
    <col min="6" max="6" width="21.85546875" customWidth="1"/>
    <col min="7" max="7" width="11.140625" customWidth="1"/>
    <col min="8" max="8" width="26" style="97" hidden="1" customWidth="1"/>
    <col min="9" max="9" width="15.140625" style="97" customWidth="1"/>
    <col min="10" max="10" width="16.28515625" style="54" customWidth="1"/>
    <col min="11" max="11" width="13.7109375" customWidth="1"/>
    <col min="12" max="12" width="21.5703125" customWidth="1"/>
  </cols>
  <sheetData>
    <row r="1" spans="1:12" s="74" customFormat="1" ht="16.5" thickBot="1" x14ac:dyDescent="0.3">
      <c r="A1" s="596" t="s">
        <v>478</v>
      </c>
      <c r="B1" s="597"/>
      <c r="C1" s="597"/>
      <c r="D1" s="597"/>
      <c r="E1" s="597"/>
      <c r="F1" s="597"/>
      <c r="G1" s="597"/>
      <c r="H1" s="161"/>
      <c r="I1" s="161"/>
      <c r="J1" s="54"/>
    </row>
    <row r="2" spans="1:12" ht="18.75" x14ac:dyDescent="0.3">
      <c r="A2" s="357"/>
      <c r="B2" s="358"/>
      <c r="C2" s="358"/>
      <c r="D2" s="358"/>
      <c r="E2" s="358"/>
      <c r="F2" s="358"/>
      <c r="G2" s="358"/>
      <c r="H2" s="359" t="s">
        <v>323</v>
      </c>
      <c r="I2" s="359" t="s">
        <v>355</v>
      </c>
      <c r="J2" s="360" t="s">
        <v>372</v>
      </c>
      <c r="K2" s="361" t="s">
        <v>429</v>
      </c>
      <c r="L2" s="361" t="s">
        <v>477</v>
      </c>
    </row>
    <row r="3" spans="1:12" x14ac:dyDescent="0.25">
      <c r="A3" s="362" t="s">
        <v>111</v>
      </c>
      <c r="B3" s="33"/>
      <c r="C3" s="33"/>
      <c r="D3" s="33"/>
      <c r="E3" s="33"/>
      <c r="F3" s="33"/>
      <c r="G3" s="33"/>
      <c r="H3" s="162"/>
      <c r="I3" s="162"/>
      <c r="J3" s="256"/>
      <c r="K3" s="363"/>
      <c r="L3" s="363"/>
    </row>
    <row r="4" spans="1:12" x14ac:dyDescent="0.25">
      <c r="A4" s="362" t="s">
        <v>112</v>
      </c>
      <c r="B4" s="33"/>
      <c r="C4" s="33"/>
      <c r="D4" s="33"/>
      <c r="E4" s="33"/>
      <c r="F4" s="33"/>
      <c r="G4" s="33"/>
      <c r="H4" s="162"/>
      <c r="I4" s="162"/>
      <c r="J4" s="256"/>
      <c r="K4" s="363"/>
      <c r="L4" s="363"/>
    </row>
    <row r="5" spans="1:12" ht="15.75" x14ac:dyDescent="0.25">
      <c r="A5" s="364" t="s">
        <v>113</v>
      </c>
      <c r="B5" s="34"/>
      <c r="C5" s="34"/>
      <c r="D5" s="34"/>
      <c r="E5" s="34"/>
      <c r="F5" s="34"/>
      <c r="G5" s="34"/>
      <c r="H5" s="162" t="s">
        <v>74</v>
      </c>
      <c r="I5" s="162" t="s">
        <v>74</v>
      </c>
      <c r="J5" s="162" t="s">
        <v>74</v>
      </c>
      <c r="K5" s="162" t="s">
        <v>74</v>
      </c>
      <c r="L5" s="162" t="s">
        <v>74</v>
      </c>
    </row>
    <row r="6" spans="1:12" ht="15.75" x14ac:dyDescent="0.25">
      <c r="A6" s="598" t="s">
        <v>114</v>
      </c>
      <c r="B6" s="586"/>
      <c r="C6" s="586"/>
      <c r="D6" s="586"/>
      <c r="E6" s="586"/>
      <c r="F6" s="586"/>
      <c r="G6" s="34"/>
      <c r="H6" s="162"/>
      <c r="I6" s="162"/>
      <c r="J6" s="256"/>
      <c r="K6" s="363"/>
      <c r="L6" s="363"/>
    </row>
    <row r="7" spans="1:12" ht="15.75" x14ac:dyDescent="0.25">
      <c r="A7" s="364"/>
      <c r="B7" s="34"/>
      <c r="C7" s="34"/>
      <c r="D7" s="34"/>
      <c r="E7" s="34"/>
      <c r="F7" s="34"/>
      <c r="G7" s="34"/>
      <c r="H7" s="162"/>
      <c r="I7" s="162"/>
      <c r="J7" s="256"/>
      <c r="K7" s="363"/>
      <c r="L7" s="363"/>
    </row>
    <row r="8" spans="1:12" ht="15.75" x14ac:dyDescent="0.25">
      <c r="A8" s="365" t="s">
        <v>115</v>
      </c>
      <c r="B8" s="34"/>
      <c r="C8" s="34"/>
      <c r="D8" s="34"/>
      <c r="E8" s="34"/>
      <c r="F8" s="34"/>
      <c r="G8" s="34"/>
      <c r="H8" s="162"/>
      <c r="I8" s="162"/>
      <c r="J8" s="256"/>
      <c r="K8" s="363"/>
      <c r="L8" s="363"/>
    </row>
    <row r="9" spans="1:12" ht="15.75" x14ac:dyDescent="0.25">
      <c r="A9" s="364" t="s">
        <v>275</v>
      </c>
      <c r="B9" s="34"/>
      <c r="C9" s="34"/>
      <c r="D9" s="34"/>
      <c r="E9" s="34"/>
      <c r="F9" s="34"/>
      <c r="G9" s="34"/>
      <c r="H9" s="163">
        <v>100</v>
      </c>
      <c r="I9" s="163">
        <v>100</v>
      </c>
      <c r="J9" s="220">
        <v>100</v>
      </c>
      <c r="K9" s="366">
        <v>100</v>
      </c>
      <c r="L9" s="366">
        <v>100</v>
      </c>
    </row>
    <row r="10" spans="1:12" ht="15.75" x14ac:dyDescent="0.25">
      <c r="A10" s="364" t="s">
        <v>116</v>
      </c>
      <c r="B10" s="34"/>
      <c r="C10" s="604" t="s">
        <v>465</v>
      </c>
      <c r="D10" s="568"/>
      <c r="E10" s="568"/>
      <c r="F10" s="34"/>
      <c r="G10" s="34" t="s">
        <v>57</v>
      </c>
      <c r="H10" s="164" t="s">
        <v>57</v>
      </c>
      <c r="I10" s="164" t="s">
        <v>57</v>
      </c>
      <c r="J10" s="215" t="s">
        <v>57</v>
      </c>
      <c r="K10" s="367" t="s">
        <v>57</v>
      </c>
      <c r="L10" s="367" t="s">
        <v>57</v>
      </c>
    </row>
    <row r="11" spans="1:12" ht="15.75" x14ac:dyDescent="0.25">
      <c r="A11" s="364" t="s">
        <v>117</v>
      </c>
      <c r="B11" s="34"/>
      <c r="C11" s="604" t="s">
        <v>462</v>
      </c>
      <c r="D11" s="568"/>
      <c r="E11" s="568"/>
      <c r="F11" s="34"/>
      <c r="G11" s="34" t="s">
        <v>58</v>
      </c>
      <c r="H11" s="164" t="s">
        <v>58</v>
      </c>
      <c r="I11" s="164" t="s">
        <v>58</v>
      </c>
      <c r="J11" s="215" t="s">
        <v>58</v>
      </c>
      <c r="K11" s="367" t="s">
        <v>58</v>
      </c>
      <c r="L11" s="367" t="s">
        <v>58</v>
      </c>
    </row>
    <row r="12" spans="1:12" ht="18.75" x14ac:dyDescent="0.3">
      <c r="A12" s="364" t="s">
        <v>463</v>
      </c>
      <c r="B12" s="34" t="s">
        <v>464</v>
      </c>
      <c r="C12" s="34"/>
      <c r="D12" s="34"/>
      <c r="E12" s="34"/>
      <c r="F12" s="34"/>
      <c r="G12" s="34"/>
      <c r="H12" s="455" t="s">
        <v>186</v>
      </c>
      <c r="I12" s="455" t="s">
        <v>186</v>
      </c>
      <c r="J12" s="455" t="s">
        <v>186</v>
      </c>
      <c r="K12" s="455" t="s">
        <v>186</v>
      </c>
      <c r="L12" s="455" t="s">
        <v>186</v>
      </c>
    </row>
    <row r="13" spans="1:12" ht="15.75" x14ac:dyDescent="0.25">
      <c r="A13" s="364" t="s">
        <v>118</v>
      </c>
      <c r="B13" s="34"/>
      <c r="C13" s="34"/>
      <c r="D13" s="34"/>
      <c r="E13" s="34"/>
      <c r="F13" s="34"/>
      <c r="G13" s="34"/>
      <c r="H13" s="162"/>
      <c r="I13" s="162"/>
      <c r="J13" s="256"/>
      <c r="K13" s="363"/>
      <c r="L13" s="363"/>
    </row>
    <row r="14" spans="1:12" ht="15.75" x14ac:dyDescent="0.25">
      <c r="A14" s="364" t="s">
        <v>119</v>
      </c>
      <c r="B14" s="34"/>
      <c r="C14" s="34"/>
      <c r="D14" s="34"/>
      <c r="E14" s="34"/>
      <c r="F14" s="34"/>
      <c r="G14" s="34"/>
      <c r="H14" s="162"/>
      <c r="I14" s="162"/>
      <c r="J14" s="256"/>
      <c r="K14" s="363"/>
      <c r="L14" s="363"/>
    </row>
    <row r="15" spans="1:12" ht="15.75" x14ac:dyDescent="0.25">
      <c r="A15" s="364" t="s">
        <v>120</v>
      </c>
      <c r="B15" s="34"/>
      <c r="C15" s="34"/>
      <c r="D15" s="34"/>
      <c r="E15" s="34"/>
      <c r="F15" s="34"/>
      <c r="G15" s="34"/>
      <c r="H15" s="162"/>
      <c r="I15" s="162"/>
      <c r="J15" s="256"/>
      <c r="K15" s="363"/>
      <c r="L15" s="363"/>
    </row>
    <row r="16" spans="1:12" ht="15.75" x14ac:dyDescent="0.25">
      <c r="A16" s="364"/>
      <c r="B16" s="34"/>
      <c r="C16" s="34"/>
      <c r="D16" s="34"/>
      <c r="E16" s="34"/>
      <c r="F16" s="34"/>
      <c r="G16" s="34"/>
      <c r="H16" s="162"/>
      <c r="I16" s="162"/>
      <c r="J16" s="256"/>
      <c r="K16" s="363"/>
      <c r="L16" s="363"/>
    </row>
    <row r="17" spans="1:12" ht="15.75" x14ac:dyDescent="0.25">
      <c r="A17" s="364" t="s">
        <v>121</v>
      </c>
      <c r="B17" s="34"/>
      <c r="C17" s="34"/>
      <c r="D17" s="34"/>
      <c r="E17" s="34"/>
      <c r="F17" s="34"/>
      <c r="G17" s="34"/>
      <c r="H17" s="162"/>
      <c r="I17" s="162"/>
      <c r="J17" s="256"/>
      <c r="K17" s="363"/>
      <c r="L17" s="363"/>
    </row>
    <row r="18" spans="1:12" ht="15.75" x14ac:dyDescent="0.25">
      <c r="A18" s="364" t="s">
        <v>122</v>
      </c>
      <c r="B18" s="34"/>
      <c r="C18" s="34"/>
      <c r="D18" s="34"/>
      <c r="E18" s="34"/>
      <c r="F18" s="34"/>
      <c r="G18" s="34"/>
      <c r="H18" s="162"/>
      <c r="I18" s="162"/>
      <c r="J18" s="256"/>
      <c r="K18" s="363"/>
      <c r="L18" s="363"/>
    </row>
    <row r="19" spans="1:12" ht="15.75" x14ac:dyDescent="0.25">
      <c r="A19" s="364"/>
      <c r="B19" s="34"/>
      <c r="C19" s="34"/>
      <c r="D19" s="34"/>
      <c r="E19" s="34"/>
      <c r="F19" s="34"/>
      <c r="G19" s="34"/>
      <c r="H19" s="162"/>
      <c r="I19" s="162"/>
      <c r="J19" s="256"/>
      <c r="K19" s="363"/>
      <c r="L19" s="363"/>
    </row>
    <row r="20" spans="1:12" ht="15.75" x14ac:dyDescent="0.25">
      <c r="A20" s="364" t="s">
        <v>123</v>
      </c>
      <c r="B20" s="34"/>
      <c r="C20" s="34"/>
      <c r="D20" s="34"/>
      <c r="E20" s="34"/>
      <c r="F20" s="34"/>
      <c r="G20" s="34"/>
      <c r="H20" s="162"/>
      <c r="I20" s="162"/>
      <c r="J20" s="256"/>
      <c r="K20" s="363"/>
      <c r="L20" s="363"/>
    </row>
    <row r="21" spans="1:12" ht="15.75" x14ac:dyDescent="0.25">
      <c r="A21" s="364" t="s">
        <v>124</v>
      </c>
      <c r="B21" s="34"/>
      <c r="C21" s="34"/>
      <c r="D21" s="34"/>
      <c r="E21" s="34"/>
      <c r="F21" s="34"/>
      <c r="G21" s="34"/>
      <c r="H21" s="162"/>
      <c r="I21" s="162"/>
      <c r="J21" s="256"/>
      <c r="K21" s="363"/>
      <c r="L21" s="363"/>
    </row>
    <row r="22" spans="1:12" ht="15.75" x14ac:dyDescent="0.25">
      <c r="A22" s="364" t="s">
        <v>125</v>
      </c>
      <c r="B22" s="34"/>
      <c r="C22" s="34"/>
      <c r="D22" s="34"/>
      <c r="E22" s="34"/>
      <c r="F22" s="34"/>
      <c r="G22" s="34"/>
      <c r="H22" s="162"/>
      <c r="I22" s="162"/>
      <c r="J22" s="256"/>
      <c r="K22" s="363"/>
      <c r="L22" s="363"/>
    </row>
    <row r="23" spans="1:12" ht="15.75" x14ac:dyDescent="0.25">
      <c r="A23" s="364"/>
      <c r="B23" s="34"/>
      <c r="C23" s="34"/>
      <c r="D23" s="34"/>
      <c r="E23" s="34"/>
      <c r="F23" s="34"/>
      <c r="G23" s="34"/>
      <c r="H23" s="162"/>
      <c r="I23" s="162"/>
      <c r="J23" s="256"/>
      <c r="K23" s="363"/>
      <c r="L23" s="363"/>
    </row>
    <row r="24" spans="1:12" ht="15.75" x14ac:dyDescent="0.25">
      <c r="A24" s="364" t="s">
        <v>126</v>
      </c>
      <c r="B24" s="34"/>
      <c r="C24" s="34"/>
      <c r="D24" s="34"/>
      <c r="E24" s="34"/>
      <c r="F24" s="34"/>
      <c r="G24" s="34"/>
      <c r="H24" s="162"/>
      <c r="I24" s="162"/>
      <c r="J24" s="256"/>
      <c r="K24" s="363"/>
      <c r="L24" s="363"/>
    </row>
    <row r="25" spans="1:12" ht="15.75" x14ac:dyDescent="0.25">
      <c r="A25" s="364" t="s">
        <v>127</v>
      </c>
      <c r="B25" s="34"/>
      <c r="C25" s="34"/>
      <c r="D25" s="34"/>
      <c r="E25" s="34"/>
      <c r="F25" s="34"/>
      <c r="G25" s="34"/>
      <c r="H25" s="162"/>
      <c r="I25" s="162"/>
      <c r="J25" s="256"/>
      <c r="K25" s="363"/>
      <c r="L25" s="363"/>
    </row>
    <row r="26" spans="1:12" ht="15.75" x14ac:dyDescent="0.25">
      <c r="A26" s="364"/>
      <c r="B26" s="34"/>
      <c r="C26" s="34"/>
      <c r="D26" s="34"/>
      <c r="E26" s="34"/>
      <c r="F26" s="34"/>
      <c r="G26" s="34"/>
      <c r="H26" s="162"/>
      <c r="I26" s="162"/>
      <c r="J26" s="256"/>
      <c r="K26" s="363"/>
      <c r="L26" s="363"/>
    </row>
    <row r="27" spans="1:12" ht="15.75" x14ac:dyDescent="0.25">
      <c r="A27" s="365" t="s">
        <v>128</v>
      </c>
      <c r="B27" s="34"/>
      <c r="C27" s="34"/>
      <c r="D27" s="34"/>
      <c r="E27" s="34"/>
      <c r="F27" s="34"/>
      <c r="G27" s="34"/>
      <c r="H27" s="456"/>
      <c r="I27" s="456"/>
      <c r="J27" s="457"/>
      <c r="K27" s="458"/>
      <c r="L27" s="458"/>
    </row>
    <row r="28" spans="1:12" ht="15.75" x14ac:dyDescent="0.25">
      <c r="A28" s="7" t="s">
        <v>129</v>
      </c>
      <c r="B28" s="7"/>
      <c r="C28" s="7"/>
      <c r="D28" s="7"/>
      <c r="E28" s="7"/>
      <c r="F28" s="7"/>
      <c r="G28" s="7" t="s">
        <v>130</v>
      </c>
      <c r="H28" s="451">
        <v>25</v>
      </c>
      <c r="I28" s="451">
        <v>25</v>
      </c>
      <c r="J28" s="453">
        <v>25</v>
      </c>
      <c r="K28" s="453">
        <v>25</v>
      </c>
      <c r="L28" s="453">
        <v>25</v>
      </c>
    </row>
    <row r="29" spans="1:12" ht="15.75" x14ac:dyDescent="0.25">
      <c r="A29" s="7" t="s">
        <v>131</v>
      </c>
      <c r="B29" s="7"/>
      <c r="C29" s="7"/>
      <c r="D29" s="7" t="s">
        <v>310</v>
      </c>
      <c r="E29" s="7"/>
      <c r="F29" s="602">
        <v>15</v>
      </c>
      <c r="G29" s="603"/>
      <c r="H29" s="217">
        <v>15</v>
      </c>
      <c r="I29" s="217">
        <v>15</v>
      </c>
      <c r="J29" s="219">
        <v>15</v>
      </c>
      <c r="K29" s="219">
        <v>15</v>
      </c>
      <c r="L29" s="219">
        <v>15</v>
      </c>
    </row>
    <row r="30" spans="1:12" ht="15.75" x14ac:dyDescent="0.25">
      <c r="A30" s="7" t="s">
        <v>132</v>
      </c>
      <c r="B30" s="11"/>
      <c r="C30" s="11"/>
      <c r="D30" s="11"/>
      <c r="E30" s="11"/>
      <c r="F30" s="11"/>
      <c r="G30" s="11"/>
      <c r="H30" s="163" t="s">
        <v>99</v>
      </c>
      <c r="I30" s="163" t="s">
        <v>99</v>
      </c>
      <c r="J30" s="220" t="s">
        <v>99</v>
      </c>
      <c r="K30" s="220" t="s">
        <v>99</v>
      </c>
      <c r="L30" s="220" t="s">
        <v>99</v>
      </c>
    </row>
    <row r="31" spans="1:12" ht="15.75" x14ac:dyDescent="0.25">
      <c r="A31" s="7" t="s">
        <v>133</v>
      </c>
      <c r="B31" s="7"/>
      <c r="C31" s="7"/>
      <c r="D31" s="7"/>
      <c r="E31" s="7"/>
      <c r="F31" s="7"/>
      <c r="G31" s="7" t="s">
        <v>134</v>
      </c>
      <c r="H31" s="163" t="s">
        <v>134</v>
      </c>
      <c r="I31" s="163" t="s">
        <v>134</v>
      </c>
      <c r="J31" s="220" t="s">
        <v>134</v>
      </c>
      <c r="K31" s="220" t="s">
        <v>134</v>
      </c>
      <c r="L31" s="220" t="s">
        <v>134</v>
      </c>
    </row>
    <row r="32" spans="1:12" ht="15.75" x14ac:dyDescent="0.25">
      <c r="A32" s="7" t="s">
        <v>135</v>
      </c>
      <c r="B32" s="7"/>
      <c r="C32" s="7"/>
      <c r="D32" s="7"/>
      <c r="E32" s="7"/>
      <c r="F32" s="7"/>
      <c r="G32" s="7" t="s">
        <v>136</v>
      </c>
      <c r="H32" s="163" t="s">
        <v>136</v>
      </c>
      <c r="I32" s="163" t="s">
        <v>136</v>
      </c>
      <c r="J32" s="220" t="s">
        <v>136</v>
      </c>
      <c r="K32" s="220" t="s">
        <v>136</v>
      </c>
      <c r="L32" s="220" t="s">
        <v>136</v>
      </c>
    </row>
    <row r="33" spans="1:12" ht="15.75" x14ac:dyDescent="0.25">
      <c r="A33" s="7" t="s">
        <v>137</v>
      </c>
      <c r="B33" s="7"/>
      <c r="C33" s="7"/>
      <c r="D33" s="7"/>
      <c r="E33" s="7"/>
      <c r="F33" s="7"/>
      <c r="G33" s="7" t="s">
        <v>134</v>
      </c>
      <c r="H33" s="163" t="s">
        <v>134</v>
      </c>
      <c r="I33" s="163" t="s">
        <v>134</v>
      </c>
      <c r="J33" s="220" t="s">
        <v>134</v>
      </c>
      <c r="K33" s="220" t="s">
        <v>134</v>
      </c>
      <c r="L33" s="220" t="s">
        <v>134</v>
      </c>
    </row>
    <row r="34" spans="1:12" s="13" customFormat="1" ht="15.75" x14ac:dyDescent="0.25">
      <c r="A34" s="11" t="s">
        <v>246</v>
      </c>
      <c r="B34" s="11"/>
      <c r="C34" s="11"/>
      <c r="D34" s="11"/>
      <c r="E34" s="11"/>
      <c r="F34" s="11"/>
      <c r="G34" s="11"/>
      <c r="H34" s="163" t="s">
        <v>186</v>
      </c>
      <c r="I34" s="163" t="s">
        <v>186</v>
      </c>
      <c r="J34" s="220" t="s">
        <v>186</v>
      </c>
      <c r="K34" s="220" t="s">
        <v>186</v>
      </c>
      <c r="L34" s="220" t="s">
        <v>186</v>
      </c>
    </row>
    <row r="35" spans="1:12" ht="15.75" x14ac:dyDescent="0.25">
      <c r="A35" s="594" t="s">
        <v>245</v>
      </c>
      <c r="B35" s="599"/>
      <c r="C35" s="599"/>
      <c r="D35" s="599"/>
      <c r="E35" s="599"/>
      <c r="F35" s="7"/>
      <c r="G35" s="7" t="s">
        <v>138</v>
      </c>
      <c r="H35" s="163" t="s">
        <v>138</v>
      </c>
      <c r="I35" s="163" t="s">
        <v>138</v>
      </c>
      <c r="J35" s="220" t="s">
        <v>138</v>
      </c>
      <c r="K35" s="220" t="s">
        <v>138</v>
      </c>
      <c r="L35" s="220" t="s">
        <v>138</v>
      </c>
    </row>
    <row r="36" spans="1:12" ht="15.75" x14ac:dyDescent="0.25">
      <c r="A36" s="594" t="s">
        <v>455</v>
      </c>
      <c r="B36" s="599"/>
      <c r="C36" s="599"/>
      <c r="D36" s="599"/>
      <c r="E36" s="599"/>
      <c r="F36" s="7"/>
      <c r="G36" s="7"/>
      <c r="H36" s="163" t="s">
        <v>139</v>
      </c>
      <c r="I36" s="163" t="s">
        <v>139</v>
      </c>
      <c r="J36" s="220" t="s">
        <v>139</v>
      </c>
      <c r="K36" s="220" t="s">
        <v>139</v>
      </c>
      <c r="L36" s="220" t="s">
        <v>139</v>
      </c>
    </row>
    <row r="37" spans="1:12" ht="15.75" x14ac:dyDescent="0.25">
      <c r="A37" s="594" t="s">
        <v>456</v>
      </c>
      <c r="B37" s="599"/>
      <c r="C37" s="599"/>
      <c r="D37" s="599"/>
      <c r="E37" s="599"/>
      <c r="F37" s="7"/>
      <c r="G37" s="7" t="s">
        <v>139</v>
      </c>
      <c r="H37" s="445">
        <v>3</v>
      </c>
      <c r="I37" s="445">
        <v>3</v>
      </c>
      <c r="J37" s="446">
        <v>3</v>
      </c>
      <c r="K37" s="446">
        <v>3</v>
      </c>
      <c r="L37" s="446">
        <v>3</v>
      </c>
    </row>
    <row r="38" spans="1:12" ht="15.75" x14ac:dyDescent="0.25">
      <c r="A38" s="594" t="s">
        <v>457</v>
      </c>
      <c r="B38" s="599"/>
      <c r="C38" s="599"/>
      <c r="D38" s="599"/>
      <c r="E38" s="599"/>
      <c r="F38" s="7"/>
      <c r="G38" s="7"/>
      <c r="H38" s="445">
        <v>4</v>
      </c>
      <c r="I38" s="445">
        <v>4</v>
      </c>
      <c r="J38" s="446">
        <v>4</v>
      </c>
      <c r="K38" s="446">
        <v>4</v>
      </c>
      <c r="L38" s="446">
        <v>4</v>
      </c>
    </row>
    <row r="39" spans="1:12" ht="15.75" x14ac:dyDescent="0.25">
      <c r="A39" s="364" t="s">
        <v>140</v>
      </c>
      <c r="B39" s="34"/>
      <c r="C39" s="34"/>
      <c r="D39" s="34"/>
      <c r="E39" s="34"/>
      <c r="F39" s="34"/>
      <c r="G39" s="34"/>
      <c r="H39" s="459">
        <v>2</v>
      </c>
      <c r="I39" s="459">
        <v>2</v>
      </c>
      <c r="J39" s="460">
        <v>2</v>
      </c>
      <c r="K39" s="461">
        <v>2</v>
      </c>
      <c r="L39" s="461">
        <v>2</v>
      </c>
    </row>
    <row r="40" spans="1:12" ht="15.75" x14ac:dyDescent="0.25">
      <c r="A40" s="364"/>
      <c r="B40" s="34"/>
      <c r="C40" s="34"/>
      <c r="D40" s="34"/>
      <c r="E40" s="34"/>
      <c r="F40" s="34"/>
      <c r="G40" s="34"/>
      <c r="H40" s="163"/>
      <c r="I40" s="163"/>
      <c r="J40" s="220"/>
      <c r="K40" s="366"/>
      <c r="L40" s="366"/>
    </row>
    <row r="41" spans="1:12" ht="15.75" x14ac:dyDescent="0.25">
      <c r="A41" s="364" t="s">
        <v>458</v>
      </c>
      <c r="B41" s="34"/>
      <c r="C41" s="34"/>
      <c r="D41" s="34"/>
      <c r="E41" s="34"/>
      <c r="F41" s="34"/>
      <c r="G41" s="34"/>
      <c r="H41" s="451">
        <v>3</v>
      </c>
      <c r="I41" s="451" t="s">
        <v>186</v>
      </c>
      <c r="J41" s="451" t="s">
        <v>186</v>
      </c>
      <c r="K41" s="451" t="s">
        <v>186</v>
      </c>
      <c r="L41" s="451" t="s">
        <v>186</v>
      </c>
    </row>
    <row r="42" spans="1:12" ht="15.75" x14ac:dyDescent="0.25">
      <c r="A42" s="364"/>
      <c r="B42" s="34"/>
      <c r="C42" s="34"/>
      <c r="D42" s="34"/>
      <c r="E42" s="34"/>
      <c r="F42" s="34"/>
      <c r="G42" s="34"/>
      <c r="H42" s="163"/>
      <c r="I42" s="163"/>
      <c r="J42" s="220"/>
      <c r="K42" s="366"/>
      <c r="L42" s="366"/>
    </row>
    <row r="43" spans="1:12" ht="15.75" x14ac:dyDescent="0.25">
      <c r="A43" s="365" t="s">
        <v>142</v>
      </c>
      <c r="B43" s="34"/>
      <c r="C43" s="34"/>
      <c r="D43" s="34"/>
      <c r="E43" s="34"/>
      <c r="F43" s="34"/>
      <c r="G43" s="34"/>
      <c r="H43" s="163"/>
      <c r="I43" s="163"/>
      <c r="J43" s="220"/>
      <c r="K43" s="366"/>
      <c r="L43" s="366"/>
    </row>
    <row r="44" spans="1:12" ht="15.75" x14ac:dyDescent="0.25">
      <c r="A44" s="598" t="s">
        <v>270</v>
      </c>
      <c r="B44" s="586"/>
      <c r="C44" s="586"/>
      <c r="D44" s="586"/>
      <c r="E44" s="586"/>
      <c r="F44" s="368"/>
      <c r="G44" s="34"/>
      <c r="H44" s="445">
        <v>2</v>
      </c>
      <c r="I44" s="445">
        <v>2</v>
      </c>
      <c r="J44" s="446">
        <v>2</v>
      </c>
      <c r="K44" s="447">
        <v>2</v>
      </c>
      <c r="L44" s="447">
        <v>2</v>
      </c>
    </row>
    <row r="45" spans="1:12" ht="15.75" x14ac:dyDescent="0.25">
      <c r="A45" s="598" t="s">
        <v>271</v>
      </c>
      <c r="B45" s="586"/>
      <c r="C45" s="586"/>
      <c r="D45" s="586"/>
      <c r="E45" s="586"/>
      <c r="F45" s="34"/>
      <c r="G45" s="448">
        <v>5</v>
      </c>
      <c r="H45" s="445">
        <v>5</v>
      </c>
      <c r="I45" s="445">
        <v>5</v>
      </c>
      <c r="J45" s="446">
        <v>5</v>
      </c>
      <c r="K45" s="447">
        <v>5</v>
      </c>
      <c r="L45" s="447">
        <v>5</v>
      </c>
    </row>
    <row r="46" spans="1:12" ht="15.75" x14ac:dyDescent="0.25">
      <c r="A46" s="450" t="s">
        <v>247</v>
      </c>
      <c r="B46" s="34"/>
      <c r="C46" s="34"/>
      <c r="D46" s="34"/>
      <c r="E46" s="34"/>
      <c r="F46" s="34"/>
      <c r="G46" s="34" t="s">
        <v>141</v>
      </c>
      <c r="H46" s="163" t="s">
        <v>141</v>
      </c>
      <c r="I46" s="163" t="s">
        <v>141</v>
      </c>
      <c r="J46" s="220" t="s">
        <v>141</v>
      </c>
      <c r="K46" s="366" t="s">
        <v>141</v>
      </c>
      <c r="L46" s="366" t="s">
        <v>141</v>
      </c>
    </row>
    <row r="47" spans="1:12" ht="15.75" x14ac:dyDescent="0.25">
      <c r="A47" s="364" t="s">
        <v>143</v>
      </c>
      <c r="B47" s="34"/>
      <c r="C47" s="34"/>
      <c r="D47" s="34"/>
      <c r="E47" s="34"/>
      <c r="F47" s="34"/>
      <c r="G47" s="448">
        <v>2</v>
      </c>
      <c r="H47" s="445">
        <v>2</v>
      </c>
      <c r="I47" s="445">
        <v>2</v>
      </c>
      <c r="J47" s="446">
        <v>2</v>
      </c>
      <c r="K47" s="447">
        <v>2</v>
      </c>
      <c r="L47" s="447">
        <v>2</v>
      </c>
    </row>
    <row r="48" spans="1:12" ht="15.75" x14ac:dyDescent="0.25">
      <c r="A48" s="364" t="s">
        <v>144</v>
      </c>
      <c r="B48" s="34"/>
      <c r="C48" s="34"/>
      <c r="D48" s="34"/>
      <c r="E48" s="34"/>
      <c r="F48" s="34"/>
      <c r="G48" s="34" t="s">
        <v>59</v>
      </c>
      <c r="H48" s="163" t="s">
        <v>59</v>
      </c>
      <c r="I48" s="163" t="s">
        <v>59</v>
      </c>
      <c r="J48" s="220" t="s">
        <v>59</v>
      </c>
      <c r="K48" s="366" t="s">
        <v>59</v>
      </c>
      <c r="L48" s="366" t="s">
        <v>59</v>
      </c>
    </row>
    <row r="49" spans="1:12" ht="15.75" x14ac:dyDescent="0.25">
      <c r="A49" s="364"/>
      <c r="B49" s="34"/>
      <c r="C49" s="34"/>
      <c r="D49" s="34"/>
      <c r="E49" s="34"/>
      <c r="F49" s="34"/>
      <c r="G49" s="34"/>
      <c r="H49" s="163"/>
      <c r="I49" s="163"/>
      <c r="J49" s="220"/>
      <c r="K49" s="366"/>
      <c r="L49" s="366"/>
    </row>
    <row r="50" spans="1:12" ht="15.75" x14ac:dyDescent="0.25">
      <c r="A50" s="365" t="s">
        <v>145</v>
      </c>
      <c r="B50" s="34"/>
      <c r="C50" s="34"/>
      <c r="D50" s="34"/>
      <c r="E50" s="34"/>
      <c r="F50" s="34"/>
      <c r="G50" s="34"/>
      <c r="H50" s="163"/>
      <c r="I50" s="163"/>
      <c r="J50" s="220"/>
      <c r="K50" s="366"/>
      <c r="L50" s="366"/>
    </row>
    <row r="51" spans="1:12" ht="15.75" x14ac:dyDescent="0.25">
      <c r="A51" s="365" t="s">
        <v>146</v>
      </c>
      <c r="B51" s="34"/>
      <c r="C51" s="34"/>
      <c r="D51" s="34"/>
      <c r="E51" s="34"/>
      <c r="F51" s="34"/>
      <c r="G51" s="34"/>
      <c r="H51" s="163"/>
      <c r="I51" s="163"/>
      <c r="J51" s="220"/>
      <c r="K51" s="366"/>
      <c r="L51" s="366"/>
    </row>
    <row r="52" spans="1:12" ht="15.75" x14ac:dyDescent="0.25">
      <c r="A52" s="365" t="s">
        <v>207</v>
      </c>
      <c r="B52" s="34"/>
      <c r="C52" s="34"/>
      <c r="D52" s="34"/>
      <c r="E52" s="34"/>
      <c r="F52" s="34"/>
      <c r="G52" s="452" t="s">
        <v>141</v>
      </c>
      <c r="H52" s="451" t="s">
        <v>141</v>
      </c>
      <c r="I52" s="451" t="s">
        <v>141</v>
      </c>
      <c r="J52" s="453" t="s">
        <v>141</v>
      </c>
      <c r="K52" s="454" t="s">
        <v>141</v>
      </c>
      <c r="L52" s="454" t="s">
        <v>141</v>
      </c>
    </row>
    <row r="53" spans="1:12" ht="15.75" x14ac:dyDescent="0.25">
      <c r="A53" s="364" t="s">
        <v>147</v>
      </c>
      <c r="B53" s="34"/>
      <c r="C53" s="34"/>
      <c r="D53" s="34"/>
      <c r="E53" s="34"/>
      <c r="F53" s="34"/>
      <c r="G53" s="34" t="s">
        <v>148</v>
      </c>
      <c r="H53" s="163" t="s">
        <v>148</v>
      </c>
      <c r="I53" s="163" t="s">
        <v>148</v>
      </c>
      <c r="J53" s="220" t="s">
        <v>148</v>
      </c>
      <c r="K53" s="366" t="s">
        <v>148</v>
      </c>
      <c r="L53" s="366" t="s">
        <v>148</v>
      </c>
    </row>
    <row r="54" spans="1:12" ht="15.75" x14ac:dyDescent="0.25">
      <c r="A54" s="364" t="s">
        <v>149</v>
      </c>
      <c r="B54" s="34"/>
      <c r="C54" s="34"/>
      <c r="D54" s="34"/>
      <c r="E54" s="34"/>
      <c r="F54" s="368"/>
      <c r="G54" s="34"/>
      <c r="H54" s="163">
        <v>10</v>
      </c>
      <c r="I54" s="163">
        <v>10</v>
      </c>
      <c r="J54" s="220">
        <v>10</v>
      </c>
      <c r="K54" s="366">
        <v>10</v>
      </c>
      <c r="L54" s="366">
        <v>10</v>
      </c>
    </row>
    <row r="55" spans="1:12" ht="15.75" x14ac:dyDescent="0.25">
      <c r="A55" s="364" t="s">
        <v>150</v>
      </c>
      <c r="B55" s="34"/>
      <c r="C55" s="34"/>
      <c r="D55" s="34"/>
      <c r="E55" s="34"/>
      <c r="F55" s="34"/>
      <c r="G55" s="34"/>
      <c r="H55" s="163"/>
      <c r="I55" s="163"/>
      <c r="J55" s="220"/>
      <c r="K55" s="366"/>
      <c r="L55" s="366"/>
    </row>
    <row r="56" spans="1:12" ht="15.75" x14ac:dyDescent="0.25">
      <c r="A56" s="364"/>
      <c r="B56" s="34"/>
      <c r="C56" s="34"/>
      <c r="D56" s="34"/>
      <c r="E56" s="34"/>
      <c r="F56" s="34"/>
      <c r="G56" s="34"/>
      <c r="H56" s="163"/>
      <c r="I56" s="163"/>
      <c r="J56" s="220"/>
      <c r="K56" s="366"/>
      <c r="L56" s="366"/>
    </row>
    <row r="57" spans="1:12" ht="15.75" x14ac:dyDescent="0.25">
      <c r="A57" s="365" t="s">
        <v>151</v>
      </c>
      <c r="B57" s="34"/>
      <c r="C57" s="34"/>
      <c r="D57" s="34"/>
      <c r="E57" s="34"/>
      <c r="F57" s="34"/>
      <c r="G57" s="34"/>
      <c r="H57" s="163"/>
      <c r="I57" s="163"/>
      <c r="J57" s="220"/>
      <c r="K57" s="366"/>
      <c r="L57" s="366"/>
    </row>
    <row r="58" spans="1:12" ht="15.75" x14ac:dyDescent="0.25">
      <c r="A58" s="364" t="s">
        <v>467</v>
      </c>
      <c r="B58" s="34"/>
      <c r="C58" s="34"/>
      <c r="D58" s="34"/>
      <c r="E58" s="34"/>
      <c r="F58" s="34"/>
      <c r="G58" s="34"/>
      <c r="H58" s="163"/>
      <c r="I58" s="163"/>
      <c r="J58" s="220"/>
      <c r="K58" s="366"/>
      <c r="L58" s="366"/>
    </row>
    <row r="59" spans="1:12" ht="15.75" x14ac:dyDescent="0.25">
      <c r="A59" s="364" t="s">
        <v>468</v>
      </c>
      <c r="B59" s="34"/>
      <c r="C59" s="34"/>
      <c r="D59" s="34"/>
      <c r="E59" s="34"/>
      <c r="F59" s="34"/>
      <c r="G59" s="34"/>
      <c r="H59" s="163"/>
      <c r="I59" s="163" t="s">
        <v>74</v>
      </c>
      <c r="J59" s="163" t="s">
        <v>74</v>
      </c>
      <c r="K59" s="163" t="s">
        <v>74</v>
      </c>
      <c r="L59" s="163" t="s">
        <v>74</v>
      </c>
    </row>
    <row r="60" spans="1:12" ht="15.75" x14ac:dyDescent="0.25">
      <c r="A60" s="364" t="s">
        <v>152</v>
      </c>
      <c r="B60" s="34"/>
      <c r="C60" s="34"/>
      <c r="D60" s="34"/>
      <c r="E60" s="34"/>
      <c r="F60" s="34"/>
      <c r="G60" s="34"/>
      <c r="H60" s="163"/>
      <c r="I60" s="163"/>
      <c r="J60" s="220"/>
      <c r="K60" s="366"/>
      <c r="L60" s="366"/>
    </row>
    <row r="61" spans="1:12" ht="15.75" x14ac:dyDescent="0.25">
      <c r="A61" s="364" t="s">
        <v>153</v>
      </c>
      <c r="B61" s="34"/>
      <c r="C61" s="34"/>
      <c r="D61" s="34"/>
      <c r="E61" s="34"/>
      <c r="F61" s="34"/>
      <c r="G61" s="34"/>
      <c r="H61" s="163"/>
      <c r="I61" s="163"/>
      <c r="J61" s="220"/>
      <c r="K61" s="366"/>
      <c r="L61" s="366"/>
    </row>
    <row r="62" spans="1:12" ht="15.75" x14ac:dyDescent="0.25">
      <c r="A62" s="365" t="s">
        <v>208</v>
      </c>
      <c r="B62" s="34"/>
      <c r="C62" s="34"/>
      <c r="D62" s="34"/>
      <c r="E62" s="34"/>
      <c r="F62" s="34"/>
      <c r="G62" s="34"/>
      <c r="H62" s="163"/>
      <c r="I62" s="163"/>
      <c r="J62" s="220"/>
      <c r="K62" s="366"/>
      <c r="L62" s="366"/>
    </row>
    <row r="63" spans="1:12" ht="15.75" x14ac:dyDescent="0.25">
      <c r="A63" s="364"/>
      <c r="B63" s="34"/>
      <c r="C63" s="34"/>
      <c r="D63" s="34"/>
      <c r="E63" s="34"/>
      <c r="F63" s="34"/>
      <c r="G63" s="34"/>
      <c r="H63" s="163"/>
      <c r="I63" s="163"/>
      <c r="J63" s="220"/>
      <c r="K63" s="366"/>
      <c r="L63" s="366"/>
    </row>
    <row r="64" spans="1:12" ht="15.75" x14ac:dyDescent="0.25">
      <c r="A64" s="365" t="s">
        <v>154</v>
      </c>
      <c r="B64" s="34"/>
      <c r="C64" s="34"/>
      <c r="D64" s="34"/>
      <c r="E64" s="34"/>
      <c r="F64" s="34"/>
      <c r="G64" s="34"/>
      <c r="H64" s="163"/>
      <c r="I64" s="163"/>
      <c r="J64" s="220"/>
      <c r="K64" s="366"/>
      <c r="L64" s="366"/>
    </row>
    <row r="65" spans="1:12" ht="15.75" x14ac:dyDescent="0.25">
      <c r="A65" s="364" t="s">
        <v>155</v>
      </c>
      <c r="B65" s="34"/>
      <c r="C65" s="34"/>
      <c r="D65" s="34"/>
      <c r="E65" s="34"/>
      <c r="F65" s="34"/>
      <c r="G65" s="452" t="s">
        <v>156</v>
      </c>
      <c r="H65" s="451" t="s">
        <v>156</v>
      </c>
      <c r="I65" s="451" t="s">
        <v>74</v>
      </c>
      <c r="J65" s="451" t="s">
        <v>74</v>
      </c>
      <c r="K65" s="451" t="s">
        <v>74</v>
      </c>
      <c r="L65" s="451" t="s">
        <v>74</v>
      </c>
    </row>
    <row r="66" spans="1:12" ht="15.75" x14ac:dyDescent="0.25">
      <c r="A66" s="364" t="s">
        <v>157</v>
      </c>
      <c r="B66" s="34"/>
      <c r="C66" s="34"/>
      <c r="D66" s="34"/>
      <c r="E66" s="34"/>
      <c r="F66" s="34"/>
      <c r="G66" s="452" t="s">
        <v>158</v>
      </c>
      <c r="H66" s="451" t="s">
        <v>158</v>
      </c>
      <c r="I66" s="451" t="s">
        <v>74</v>
      </c>
      <c r="J66" s="451" t="s">
        <v>74</v>
      </c>
      <c r="K66" s="451" t="s">
        <v>74</v>
      </c>
      <c r="L66" s="451" t="s">
        <v>74</v>
      </c>
    </row>
    <row r="67" spans="1:12" ht="15.75" x14ac:dyDescent="0.25">
      <c r="A67" s="364" t="s">
        <v>159</v>
      </c>
      <c r="B67" s="34"/>
      <c r="C67" s="34"/>
      <c r="D67" s="34"/>
      <c r="E67" s="34"/>
      <c r="F67" s="34"/>
      <c r="G67" s="452" t="s">
        <v>160</v>
      </c>
      <c r="H67" s="451" t="s">
        <v>160</v>
      </c>
      <c r="I67" s="451" t="s">
        <v>74</v>
      </c>
      <c r="J67" s="451" t="s">
        <v>74</v>
      </c>
      <c r="K67" s="451" t="s">
        <v>74</v>
      </c>
      <c r="L67" s="451" t="s">
        <v>74</v>
      </c>
    </row>
    <row r="68" spans="1:12" ht="15.75" x14ac:dyDescent="0.25">
      <c r="A68" s="364" t="s">
        <v>161</v>
      </c>
      <c r="B68" s="34"/>
      <c r="C68" s="34"/>
      <c r="D68" s="34"/>
      <c r="E68" s="34"/>
      <c r="F68" s="34"/>
      <c r="G68" s="452" t="s">
        <v>162</v>
      </c>
      <c r="H68" s="451" t="s">
        <v>162</v>
      </c>
      <c r="I68" s="451" t="s">
        <v>74</v>
      </c>
      <c r="J68" s="451" t="s">
        <v>74</v>
      </c>
      <c r="K68" s="451" t="s">
        <v>74</v>
      </c>
      <c r="L68" s="451" t="s">
        <v>74</v>
      </c>
    </row>
    <row r="69" spans="1:12" ht="15.75" x14ac:dyDescent="0.25">
      <c r="A69" s="364" t="s">
        <v>163</v>
      </c>
      <c r="B69" s="34"/>
      <c r="C69" s="34"/>
      <c r="D69" s="34"/>
      <c r="E69" s="34"/>
      <c r="F69" s="34"/>
      <c r="G69" s="452" t="s">
        <v>164</v>
      </c>
      <c r="H69" s="451" t="s">
        <v>164</v>
      </c>
      <c r="I69" s="451" t="s">
        <v>74</v>
      </c>
      <c r="J69" s="451" t="s">
        <v>74</v>
      </c>
      <c r="K69" s="451" t="s">
        <v>74</v>
      </c>
      <c r="L69" s="451" t="s">
        <v>74</v>
      </c>
    </row>
    <row r="70" spans="1:12" ht="15.75" x14ac:dyDescent="0.25">
      <c r="A70" s="364" t="s">
        <v>249</v>
      </c>
      <c r="B70" s="34"/>
      <c r="C70" s="34"/>
      <c r="D70" s="34"/>
      <c r="E70" s="34"/>
      <c r="F70" s="34"/>
      <c r="G70" s="452" t="s">
        <v>165</v>
      </c>
      <c r="H70" s="451" t="s">
        <v>165</v>
      </c>
      <c r="I70" s="451" t="s">
        <v>74</v>
      </c>
      <c r="J70" s="451" t="s">
        <v>74</v>
      </c>
      <c r="K70" s="451" t="s">
        <v>74</v>
      </c>
      <c r="L70" s="451" t="s">
        <v>74</v>
      </c>
    </row>
    <row r="71" spans="1:12" ht="15.75" x14ac:dyDescent="0.25">
      <c r="A71" s="364" t="s">
        <v>166</v>
      </c>
      <c r="B71" s="34"/>
      <c r="C71" s="34"/>
      <c r="D71" s="34"/>
      <c r="E71" s="34"/>
      <c r="F71" s="34"/>
      <c r="G71" s="452" t="s">
        <v>167</v>
      </c>
      <c r="H71" s="451" t="s">
        <v>167</v>
      </c>
      <c r="I71" s="451" t="s">
        <v>74</v>
      </c>
      <c r="J71" s="451" t="s">
        <v>74</v>
      </c>
      <c r="K71" s="451" t="s">
        <v>74</v>
      </c>
      <c r="L71" s="451" t="s">
        <v>74</v>
      </c>
    </row>
    <row r="72" spans="1:12" ht="15.75" x14ac:dyDescent="0.25">
      <c r="A72" s="364" t="s">
        <v>168</v>
      </c>
      <c r="B72" s="34"/>
      <c r="C72" s="34"/>
      <c r="D72" s="34"/>
      <c r="E72" s="34"/>
      <c r="F72" s="34"/>
      <c r="G72" s="452" t="s">
        <v>167</v>
      </c>
      <c r="H72" s="451" t="s">
        <v>167</v>
      </c>
      <c r="I72" s="451" t="s">
        <v>74</v>
      </c>
      <c r="J72" s="451" t="s">
        <v>74</v>
      </c>
      <c r="K72" s="451" t="s">
        <v>74</v>
      </c>
      <c r="L72" s="451" t="s">
        <v>74</v>
      </c>
    </row>
    <row r="73" spans="1:12" ht="15.75" x14ac:dyDescent="0.25">
      <c r="A73" s="364" t="s">
        <v>169</v>
      </c>
      <c r="B73" s="34"/>
      <c r="C73" s="34"/>
      <c r="D73" s="34"/>
      <c r="E73" s="34"/>
      <c r="F73" s="34"/>
      <c r="G73" s="452" t="s">
        <v>170</v>
      </c>
      <c r="H73" s="451" t="s">
        <v>170</v>
      </c>
      <c r="I73" s="451" t="s">
        <v>74</v>
      </c>
      <c r="J73" s="451" t="s">
        <v>74</v>
      </c>
      <c r="K73" s="451" t="s">
        <v>74</v>
      </c>
      <c r="L73" s="451" t="s">
        <v>74</v>
      </c>
    </row>
    <row r="74" spans="1:12" ht="15.75" x14ac:dyDescent="0.25">
      <c r="A74" s="364" t="s">
        <v>171</v>
      </c>
      <c r="B74" s="34"/>
      <c r="C74" s="34"/>
      <c r="D74" s="34"/>
      <c r="E74" s="34"/>
      <c r="F74" s="34"/>
      <c r="G74" s="452" t="s">
        <v>172</v>
      </c>
      <c r="H74" s="451" t="s">
        <v>172</v>
      </c>
      <c r="I74" s="451" t="s">
        <v>74</v>
      </c>
      <c r="J74" s="451" t="s">
        <v>74</v>
      </c>
      <c r="K74" s="451" t="s">
        <v>74</v>
      </c>
      <c r="L74" s="451" t="s">
        <v>74</v>
      </c>
    </row>
    <row r="75" spans="1:12" ht="15.75" x14ac:dyDescent="0.25">
      <c r="A75" s="364" t="s">
        <v>173</v>
      </c>
      <c r="B75" s="34"/>
      <c r="C75" s="34"/>
      <c r="D75" s="34"/>
      <c r="E75" s="34"/>
      <c r="F75" s="34"/>
      <c r="G75" s="452" t="s">
        <v>174</v>
      </c>
      <c r="H75" s="451" t="s">
        <v>174</v>
      </c>
      <c r="I75" s="451" t="s">
        <v>74</v>
      </c>
      <c r="J75" s="451" t="s">
        <v>74</v>
      </c>
      <c r="K75" s="451" t="s">
        <v>74</v>
      </c>
      <c r="L75" s="451" t="s">
        <v>74</v>
      </c>
    </row>
    <row r="76" spans="1:12" s="97" customFormat="1" ht="15.75" x14ac:dyDescent="0.25">
      <c r="A76" s="369" t="s">
        <v>175</v>
      </c>
      <c r="B76" s="165"/>
      <c r="C76" s="165"/>
      <c r="D76" s="165"/>
      <c r="E76" s="165"/>
      <c r="F76" s="165"/>
      <c r="G76" s="452" t="s">
        <v>176</v>
      </c>
      <c r="H76" s="451" t="s">
        <v>176</v>
      </c>
      <c r="I76" s="451" t="s">
        <v>74</v>
      </c>
      <c r="J76" s="451" t="s">
        <v>74</v>
      </c>
      <c r="K76" s="451" t="s">
        <v>74</v>
      </c>
      <c r="L76" s="451" t="s">
        <v>74</v>
      </c>
    </row>
    <row r="77" spans="1:12" s="97" customFormat="1" ht="15.75" x14ac:dyDescent="0.25">
      <c r="A77" s="369" t="s">
        <v>177</v>
      </c>
      <c r="B77" s="165"/>
      <c r="C77" s="165"/>
      <c r="D77" s="165"/>
      <c r="E77" s="165"/>
      <c r="F77" s="165"/>
      <c r="G77" s="452" t="s">
        <v>178</v>
      </c>
      <c r="H77" s="451" t="s">
        <v>178</v>
      </c>
      <c r="I77" s="451" t="s">
        <v>74</v>
      </c>
      <c r="J77" s="451" t="s">
        <v>74</v>
      </c>
      <c r="K77" s="451" t="s">
        <v>74</v>
      </c>
      <c r="L77" s="451" t="s">
        <v>74</v>
      </c>
    </row>
    <row r="78" spans="1:12" s="97" customFormat="1" ht="15.75" x14ac:dyDescent="0.25">
      <c r="A78" s="600" t="s">
        <v>248</v>
      </c>
      <c r="B78" s="601"/>
      <c r="C78" s="601"/>
      <c r="D78" s="601"/>
      <c r="E78" s="601"/>
      <c r="F78" s="165"/>
      <c r="G78" s="165"/>
      <c r="H78" s="163" t="s">
        <v>99</v>
      </c>
      <c r="I78" s="163" t="s">
        <v>99</v>
      </c>
      <c r="J78" s="220" t="s">
        <v>99</v>
      </c>
      <c r="K78" s="366" t="s">
        <v>99</v>
      </c>
      <c r="L78" s="366" t="s">
        <v>99</v>
      </c>
    </row>
    <row r="79" spans="1:12" s="97" customFormat="1" ht="15.75" x14ac:dyDescent="0.25">
      <c r="A79" s="369"/>
      <c r="B79" s="165"/>
      <c r="C79" s="165"/>
      <c r="D79" s="165"/>
      <c r="E79" s="165"/>
      <c r="F79" s="165"/>
      <c r="G79" s="165"/>
      <c r="H79" s="163"/>
      <c r="I79" s="163"/>
      <c r="J79" s="220"/>
      <c r="K79" s="366"/>
      <c r="L79" s="366"/>
    </row>
    <row r="80" spans="1:12" s="97" customFormat="1" ht="15.75" x14ac:dyDescent="0.25">
      <c r="A80" s="600" t="s">
        <v>179</v>
      </c>
      <c r="B80" s="601"/>
      <c r="C80" s="601"/>
      <c r="D80" s="601"/>
      <c r="E80" s="165"/>
      <c r="F80" s="165"/>
      <c r="G80" s="165"/>
      <c r="H80" s="163" t="s">
        <v>99</v>
      </c>
      <c r="I80" s="163" t="s">
        <v>99</v>
      </c>
      <c r="J80" s="220" t="s">
        <v>99</v>
      </c>
      <c r="K80" s="366" t="s">
        <v>99</v>
      </c>
      <c r="L80" s="366" t="s">
        <v>99</v>
      </c>
    </row>
    <row r="81" spans="1:12" s="97" customFormat="1" ht="15.75" x14ac:dyDescent="0.25">
      <c r="A81" s="369"/>
      <c r="B81" s="165"/>
      <c r="C81" s="165"/>
      <c r="D81" s="165"/>
      <c r="E81" s="165"/>
      <c r="F81" s="165"/>
      <c r="G81" s="165"/>
      <c r="H81" s="163"/>
      <c r="I81" s="163"/>
      <c r="J81" s="220"/>
      <c r="K81" s="366"/>
      <c r="L81" s="366"/>
    </row>
    <row r="82" spans="1:12" s="97" customFormat="1" ht="15.75" x14ac:dyDescent="0.25">
      <c r="A82" s="370" t="s">
        <v>180</v>
      </c>
      <c r="B82" s="165"/>
      <c r="C82" s="165"/>
      <c r="D82" s="165"/>
      <c r="E82" s="165"/>
      <c r="F82" s="165"/>
      <c r="G82" s="165"/>
      <c r="H82" s="163"/>
      <c r="I82" s="163"/>
      <c r="J82" s="220"/>
      <c r="K82" s="366"/>
      <c r="L82" s="366"/>
    </row>
    <row r="83" spans="1:12" s="97" customFormat="1" ht="15.75" x14ac:dyDescent="0.25">
      <c r="A83" s="370"/>
      <c r="B83" s="165"/>
      <c r="C83" s="165"/>
      <c r="D83" s="165"/>
      <c r="E83" s="165"/>
      <c r="F83" s="165"/>
      <c r="G83" s="165"/>
      <c r="H83" s="163"/>
      <c r="I83" s="163"/>
      <c r="J83" s="220"/>
      <c r="K83" s="366"/>
      <c r="L83" s="366"/>
    </row>
    <row r="84" spans="1:12" s="97" customFormat="1" ht="15.75" x14ac:dyDescent="0.25">
      <c r="A84" s="600" t="s">
        <v>466</v>
      </c>
      <c r="B84" s="568"/>
      <c r="C84" s="568"/>
      <c r="D84" s="568"/>
      <c r="E84" s="568"/>
      <c r="F84" s="165"/>
      <c r="G84" s="165"/>
      <c r="H84" s="163" t="s">
        <v>186</v>
      </c>
      <c r="I84" s="163" t="s">
        <v>186</v>
      </c>
      <c r="J84" s="163" t="s">
        <v>186</v>
      </c>
      <c r="K84" s="163" t="s">
        <v>186</v>
      </c>
      <c r="L84" s="163" t="s">
        <v>186</v>
      </c>
    </row>
    <row r="85" spans="1:12" s="97" customFormat="1" ht="15.75" x14ac:dyDescent="0.25">
      <c r="A85" s="369" t="s">
        <v>181</v>
      </c>
      <c r="B85" s="165"/>
      <c r="C85" s="165"/>
      <c r="D85" s="165"/>
      <c r="E85" s="165"/>
      <c r="F85" s="165"/>
      <c r="G85" s="165"/>
      <c r="H85" s="163"/>
      <c r="I85" s="163"/>
      <c r="J85" s="220"/>
      <c r="K85" s="366"/>
      <c r="L85" s="366"/>
    </row>
    <row r="86" spans="1:12" s="97" customFormat="1" ht="15.75" x14ac:dyDescent="0.25">
      <c r="A86" s="369"/>
      <c r="B86" s="165" t="s">
        <v>459</v>
      </c>
      <c r="C86" s="165"/>
      <c r="D86" s="165"/>
      <c r="E86" s="165"/>
      <c r="F86" s="165"/>
      <c r="G86" s="165"/>
      <c r="H86" s="163" t="s">
        <v>138</v>
      </c>
      <c r="I86" s="163" t="s">
        <v>138</v>
      </c>
      <c r="J86" s="220" t="s">
        <v>138</v>
      </c>
      <c r="K86" s="366" t="s">
        <v>138</v>
      </c>
      <c r="L86" s="366" t="s">
        <v>138</v>
      </c>
    </row>
    <row r="87" spans="1:12" s="97" customFormat="1" ht="15.75" x14ac:dyDescent="0.25">
      <c r="A87" s="369"/>
      <c r="B87" s="165" t="s">
        <v>182</v>
      </c>
      <c r="C87" s="165"/>
      <c r="D87" s="165"/>
      <c r="E87" s="165"/>
      <c r="F87" s="165"/>
      <c r="G87" s="165"/>
      <c r="H87" s="163" t="s">
        <v>141</v>
      </c>
      <c r="I87" s="163" t="s">
        <v>141</v>
      </c>
      <c r="J87" s="220" t="s">
        <v>141</v>
      </c>
      <c r="K87" s="366" t="s">
        <v>141</v>
      </c>
      <c r="L87" s="366" t="s">
        <v>141</v>
      </c>
    </row>
    <row r="88" spans="1:12" s="97" customFormat="1" ht="16.5" thickBot="1" x14ac:dyDescent="0.3">
      <c r="A88" s="369"/>
      <c r="B88" s="372" t="s">
        <v>460</v>
      </c>
      <c r="C88" s="372"/>
      <c r="D88" s="372"/>
      <c r="E88" s="372"/>
      <c r="F88" s="372"/>
      <c r="G88" s="372"/>
      <c r="H88" s="374" t="s">
        <v>141</v>
      </c>
      <c r="I88" s="374" t="s">
        <v>141</v>
      </c>
      <c r="J88" s="375" t="s">
        <v>141</v>
      </c>
      <c r="K88" s="376" t="s">
        <v>141</v>
      </c>
      <c r="L88" s="376" t="s">
        <v>141</v>
      </c>
    </row>
    <row r="89" spans="1:12" s="97" customFormat="1" ht="16.5" thickBot="1" x14ac:dyDescent="0.3">
      <c r="A89" s="371" t="s">
        <v>183</v>
      </c>
      <c r="B89" s="372" t="s">
        <v>461</v>
      </c>
      <c r="C89" s="372"/>
      <c r="D89" s="372"/>
      <c r="E89" s="372"/>
      <c r="F89" s="372"/>
      <c r="G89" s="372"/>
      <c r="H89" s="449">
        <v>6</v>
      </c>
      <c r="I89" s="449">
        <v>6</v>
      </c>
      <c r="J89" s="449">
        <v>6</v>
      </c>
      <c r="K89" s="449">
        <v>6</v>
      </c>
      <c r="L89" s="449">
        <v>6</v>
      </c>
    </row>
    <row r="90" spans="1:12" s="97" customFormat="1" ht="16.5" thickBot="1" x14ac:dyDescent="0.3">
      <c r="A90" s="165"/>
      <c r="B90" s="165"/>
      <c r="C90" s="165"/>
      <c r="D90" s="165"/>
      <c r="E90" s="165"/>
      <c r="F90" s="165"/>
      <c r="G90" s="165"/>
      <c r="J90" s="118"/>
    </row>
    <row r="91" spans="1:12" s="97" customFormat="1" ht="23.25" x14ac:dyDescent="0.35">
      <c r="A91" s="186" t="s">
        <v>315</v>
      </c>
      <c r="B91" s="167"/>
      <c r="C91" s="167"/>
      <c r="D91" s="167"/>
      <c r="E91" s="168"/>
      <c r="J91" s="118"/>
    </row>
    <row r="92" spans="1:12" s="97" customFormat="1" ht="15.75" x14ac:dyDescent="0.25">
      <c r="A92" s="169"/>
      <c r="B92" s="170"/>
      <c r="C92" s="170"/>
      <c r="D92" s="170"/>
      <c r="E92" s="171"/>
      <c r="J92" s="118"/>
    </row>
    <row r="93" spans="1:12" s="97" customFormat="1" ht="19.5" thickBot="1" x14ac:dyDescent="0.35">
      <c r="A93" s="468" t="s">
        <v>316</v>
      </c>
      <c r="B93" s="605">
        <v>45805</v>
      </c>
      <c r="C93" s="606"/>
      <c r="D93" s="606"/>
      <c r="E93" s="469"/>
      <c r="H93" s="467"/>
      <c r="I93"/>
      <c r="J93" s="118"/>
    </row>
    <row r="94" spans="1:12" s="97" customFormat="1" ht="18.75" x14ac:dyDescent="0.3">
      <c r="A94" s="468"/>
      <c r="B94" s="470"/>
      <c r="C94" s="470"/>
      <c r="D94" s="471"/>
      <c r="E94" s="472"/>
      <c r="H94" s="467"/>
      <c r="I94"/>
      <c r="J94" s="118"/>
    </row>
    <row r="95" spans="1:12" s="97" customFormat="1" ht="16.5" customHeight="1" thickBot="1" x14ac:dyDescent="0.35">
      <c r="A95" s="468" t="s">
        <v>317</v>
      </c>
      <c r="B95" s="609" t="s">
        <v>474</v>
      </c>
      <c r="C95" s="606"/>
      <c r="D95" s="606"/>
      <c r="E95" s="469"/>
      <c r="J95" s="118"/>
    </row>
    <row r="96" spans="1:12" s="97" customFormat="1" ht="18.75" x14ac:dyDescent="0.3">
      <c r="A96" s="468"/>
      <c r="B96" s="473"/>
      <c r="C96" s="473"/>
      <c r="D96" s="473"/>
      <c r="E96" s="474"/>
      <c r="J96" s="118"/>
    </row>
    <row r="97" spans="1:10" s="97" customFormat="1" ht="18.75" x14ac:dyDescent="0.3">
      <c r="A97" s="468" t="s">
        <v>318</v>
      </c>
      <c r="B97" s="607"/>
      <c r="C97" s="608"/>
      <c r="D97" s="608"/>
      <c r="E97" s="474"/>
      <c r="J97" s="118"/>
    </row>
    <row r="98" spans="1:10" s="97" customFormat="1" ht="15.75" thickBot="1" x14ac:dyDescent="0.3">
      <c r="A98" s="174"/>
      <c r="B98" s="172"/>
      <c r="C98" s="172"/>
      <c r="D98" s="172"/>
      <c r="E98" s="173"/>
      <c r="J98" s="118"/>
    </row>
  </sheetData>
  <customSheetViews>
    <customSheetView guid="{4C9718BF-61F1-41C2-A52E-B816D4DE591F}" hiddenColumns="1" topLeftCell="A62">
      <selection activeCell="W91" sqref="W91"/>
      <pageMargins left="0.7" right="0.7" top="0.75" bottom="0.75" header="0.3" footer="0.3"/>
      <pageSetup orientation="landscape" horizontalDpi="4294967294" verticalDpi="4294967294" r:id="rId1"/>
    </customSheetView>
    <customSheetView guid="{56511514-C106-4A14-9D9B-2736F085355C}" showPageBreaks="1" printArea="1" hiddenColumns="1" view="pageBreakPreview">
      <selection activeCell="W16" sqref="W16"/>
      <colBreaks count="1" manualBreakCount="1">
        <brk id="20" max="1048575" man="1"/>
      </colBreaks>
      <pageMargins left="0.7" right="0.7" top="0.75" bottom="0.75" header="0.3" footer="0.3"/>
      <pageSetup scale="92" orientation="landscape" horizontalDpi="4294967294" verticalDpi="4294967294" r:id="rId2"/>
    </customSheetView>
  </customSheetViews>
  <mergeCells count="17">
    <mergeCell ref="B93:D93"/>
    <mergeCell ref="B97:D97"/>
    <mergeCell ref="B95:D95"/>
    <mergeCell ref="A84:E84"/>
    <mergeCell ref="A80:D80"/>
    <mergeCell ref="A1:G1"/>
    <mergeCell ref="A6:F6"/>
    <mergeCell ref="A35:E35"/>
    <mergeCell ref="A78:E78"/>
    <mergeCell ref="A44:E44"/>
    <mergeCell ref="A45:E45"/>
    <mergeCell ref="F29:G29"/>
    <mergeCell ref="A36:E36"/>
    <mergeCell ref="A37:E37"/>
    <mergeCell ref="A38:E38"/>
    <mergeCell ref="C10:E10"/>
    <mergeCell ref="C11:E11"/>
  </mergeCells>
  <pageMargins left="0.7" right="0.7" top="0.75" bottom="0.75" header="0.3" footer="0.3"/>
  <pageSetup orientation="landscape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 Page</vt:lpstr>
      <vt:lpstr>INSFRASTRUCTURE-CDM</vt:lpstr>
      <vt:lpstr>COMMUNITY</vt:lpstr>
      <vt:lpstr>PLANNING &amp; LED</vt:lpstr>
      <vt:lpstr>LED-BUSINESS REGISTRATION FEES</vt:lpstr>
      <vt:lpstr>OUTDOOR ADVERTISING</vt:lpstr>
      <vt:lpstr>BUDGET &amp; TREASURY</vt:lpstr>
      <vt:lpstr>LIBRARY SERVICES</vt:lpstr>
      <vt:lpstr>'Cover Page'!DRAFT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daniel.mathekga</dc:creator>
  <cp:lastModifiedBy>Morokolo D. Mathekga</cp:lastModifiedBy>
  <cp:lastPrinted>2025-05-21T10:28:04Z</cp:lastPrinted>
  <dcterms:created xsi:type="dcterms:W3CDTF">2012-01-10T21:03:08Z</dcterms:created>
  <dcterms:modified xsi:type="dcterms:W3CDTF">2026-03-24T10:34:21Z</dcterms:modified>
</cp:coreProperties>
</file>